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maima Carla\Desktop\School\Winter 2024\Entrep\"/>
    </mc:Choice>
  </mc:AlternateContent>
  <xr:revisionPtr revIDLastSave="0" documentId="8_{E8273518-5DAA-459C-8375-B7A8A3129BF5}" xr6:coauthVersionLast="47" xr6:coauthVersionMax="47" xr10:uidLastSave="{00000000-0000-0000-0000-000000000000}"/>
  <bookViews>
    <workbookView xWindow="-108" yWindow="-108" windowWidth="23256" windowHeight="12456" activeTab="6" xr2:uid="{30AE98DD-4F65-4235-AFAC-10C0EA83A298}"/>
  </bookViews>
  <sheets>
    <sheet name="Start Up Costs  " sheetId="4" r:id="rId1"/>
    <sheet name="Income Statement Year 1  " sheetId="8" r:id="rId2"/>
    <sheet name="Income Statement Year 2" sheetId="11" r:id="rId3"/>
    <sheet name="Income Statement Year 3" sheetId="12" r:id="rId4"/>
    <sheet name="Cash Flow Year 1-3" sheetId="16" r:id="rId5"/>
    <sheet name="Cash Flow Summary" sheetId="18" r:id="rId6"/>
    <sheet name="Balance Sheet" sheetId="1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9" l="1"/>
  <c r="C10" i="19"/>
  <c r="B10" i="19"/>
  <c r="B11" i="19" s="1"/>
  <c r="D18" i="19"/>
  <c r="C18" i="19"/>
  <c r="B18" i="19"/>
  <c r="AF21" i="18"/>
  <c r="AG21" i="18"/>
  <c r="AI21" i="18"/>
  <c r="AJ21" i="18"/>
  <c r="AK21" i="18"/>
  <c r="AL21" i="18"/>
  <c r="AM21" i="18"/>
  <c r="Q21" i="18"/>
  <c r="R21" i="18"/>
  <c r="T21" i="18"/>
  <c r="U21" i="18"/>
  <c r="V21" i="18"/>
  <c r="W21" i="18"/>
  <c r="X21" i="18"/>
  <c r="Y21" i="18"/>
  <c r="Z22" i="16"/>
  <c r="E21" i="18"/>
  <c r="F21" i="18"/>
  <c r="H21" i="18"/>
  <c r="I21" i="18"/>
  <c r="J21" i="18"/>
  <c r="K21" i="18"/>
  <c r="L21" i="18"/>
  <c r="M21" i="18"/>
  <c r="N17" i="12"/>
  <c r="N17" i="11"/>
  <c r="N17" i="8"/>
  <c r="D35" i="12"/>
  <c r="D36" i="12" s="1"/>
  <c r="D34" i="11"/>
  <c r="D35" i="11" s="1"/>
  <c r="D35" i="8"/>
  <c r="D36" i="8" s="1"/>
  <c r="E31" i="16"/>
  <c r="F31" i="16"/>
  <c r="G31" i="16"/>
  <c r="H31" i="16"/>
  <c r="I31" i="16"/>
  <c r="J31" i="16"/>
  <c r="K31" i="16"/>
  <c r="L31" i="16"/>
  <c r="M31" i="16"/>
  <c r="D25" i="16" a="1"/>
  <c r="D25" i="16" s="1"/>
  <c r="D31" i="16" s="1"/>
  <c r="AA43" i="18"/>
  <c r="AA42" i="18"/>
  <c r="AA41" i="18"/>
  <c r="AA39" i="18"/>
  <c r="AM36" i="18"/>
  <c r="AL36" i="18"/>
  <c r="AK36" i="18"/>
  <c r="AJ36" i="18"/>
  <c r="AI36" i="18"/>
  <c r="AH36" i="18"/>
  <c r="AG36" i="18"/>
  <c r="AF36" i="18"/>
  <c r="AE36" i="18"/>
  <c r="AD36" i="18"/>
  <c r="AC36" i="18"/>
  <c r="AB36" i="18"/>
  <c r="Z36" i="18"/>
  <c r="Y36" i="18"/>
  <c r="X36" i="18"/>
  <c r="W36" i="18"/>
  <c r="V36" i="18"/>
  <c r="U36" i="18"/>
  <c r="T36" i="18"/>
  <c r="S36" i="18"/>
  <c r="R36" i="18"/>
  <c r="Q36" i="18"/>
  <c r="P36" i="18"/>
  <c r="O36" i="18"/>
  <c r="M36" i="18"/>
  <c r="L36" i="18"/>
  <c r="K36" i="18"/>
  <c r="J36" i="18"/>
  <c r="I36" i="18"/>
  <c r="H36" i="18"/>
  <c r="G36" i="18"/>
  <c r="F36" i="18"/>
  <c r="E36" i="18"/>
  <c r="D36" i="18"/>
  <c r="AN35" i="18"/>
  <c r="AA35" i="18"/>
  <c r="N35" i="18"/>
  <c r="AN34" i="18"/>
  <c r="AA34" i="18"/>
  <c r="N34" i="18"/>
  <c r="AN33" i="18"/>
  <c r="AA33" i="18"/>
  <c r="N33" i="18"/>
  <c r="AA32" i="18"/>
  <c r="AA31" i="18"/>
  <c r="AM30" i="18"/>
  <c r="AL30" i="18"/>
  <c r="AK30" i="18"/>
  <c r="AJ30" i="18"/>
  <c r="AI30" i="18"/>
  <c r="AH30" i="18"/>
  <c r="AG30" i="18"/>
  <c r="AF30" i="18"/>
  <c r="AE30" i="18"/>
  <c r="AD30" i="18"/>
  <c r="AC30" i="18"/>
  <c r="AB30" i="18"/>
  <c r="Z30" i="18"/>
  <c r="Y30" i="18"/>
  <c r="X30" i="18"/>
  <c r="W30" i="18"/>
  <c r="V30" i="18"/>
  <c r="U30" i="18"/>
  <c r="T30" i="18"/>
  <c r="S30" i="18"/>
  <c r="R30" i="18"/>
  <c r="Q30" i="18"/>
  <c r="P30" i="18"/>
  <c r="O30" i="18"/>
  <c r="M30" i="18"/>
  <c r="L30" i="18"/>
  <c r="K30" i="18"/>
  <c r="J30" i="18"/>
  <c r="I30" i="18"/>
  <c r="H30" i="18"/>
  <c r="G30" i="18"/>
  <c r="F30" i="18"/>
  <c r="E30" i="18"/>
  <c r="AN29" i="18"/>
  <c r="AA29" i="18"/>
  <c r="AN27" i="18"/>
  <c r="AA27" i="18"/>
  <c r="AN26" i="18"/>
  <c r="AA26" i="18"/>
  <c r="AN25" i="18"/>
  <c r="AA25" i="18"/>
  <c r="AN24" i="18"/>
  <c r="AA24" i="18"/>
  <c r="D24" i="18" a="1"/>
  <c r="N27" i="18" s="1"/>
  <c r="B24" i="18" a="1"/>
  <c r="B24" i="18" s="1"/>
  <c r="AA23" i="18"/>
  <c r="AA22" i="18"/>
  <c r="AB15" i="18" a="1"/>
  <c r="AC21" i="18" s="1"/>
  <c r="O15" i="18" a="1"/>
  <c r="AA20" i="18" s="1"/>
  <c r="D15" i="18" a="1"/>
  <c r="G21" i="18" s="1"/>
  <c r="B15" i="18" a="1"/>
  <c r="B15" i="18" s="1"/>
  <c r="AB7" i="18" a="1"/>
  <c r="AG12" i="18" s="1"/>
  <c r="O7" i="18" a="1"/>
  <c r="U12" i="18" s="1"/>
  <c r="D7" i="18" a="1"/>
  <c r="I12" i="18" s="1"/>
  <c r="B7" i="18" a="1"/>
  <c r="B7" i="18" s="1"/>
  <c r="AB16" i="16" a="1"/>
  <c r="AN21" i="16" s="1"/>
  <c r="AB8" i="16" a="1"/>
  <c r="AB8" i="16" s="1"/>
  <c r="AN35" i="16"/>
  <c r="AN36" i="16"/>
  <c r="AN34" i="16"/>
  <c r="AN25" i="16"/>
  <c r="AN26" i="16"/>
  <c r="AN27" i="16"/>
  <c r="AN28" i="16"/>
  <c r="AN29" i="16"/>
  <c r="AC37" i="16"/>
  <c r="AD37" i="16"/>
  <c r="AE37" i="16"/>
  <c r="AF37" i="16"/>
  <c r="AG37" i="16"/>
  <c r="AH37" i="16"/>
  <c r="AI37" i="16"/>
  <c r="AJ37" i="16"/>
  <c r="AK37" i="16"/>
  <c r="AL37" i="16"/>
  <c r="AM37" i="16"/>
  <c r="AB37" i="16"/>
  <c r="AC31" i="16"/>
  <c r="AD31" i="16"/>
  <c r="AE31" i="16"/>
  <c r="AF31" i="16"/>
  <c r="AG31" i="16"/>
  <c r="AH31" i="16"/>
  <c r="AI31" i="16"/>
  <c r="AJ31" i="16"/>
  <c r="AK31" i="16"/>
  <c r="AL31" i="16"/>
  <c r="AM31" i="16"/>
  <c r="AB31" i="16"/>
  <c r="AA23" i="16"/>
  <c r="AA24" i="16"/>
  <c r="AA25" i="16"/>
  <c r="AA26" i="16"/>
  <c r="AA27" i="16"/>
  <c r="AA28" i="16"/>
  <c r="AA29" i="16"/>
  <c r="AA32" i="16"/>
  <c r="AA33" i="16"/>
  <c r="AA34" i="16"/>
  <c r="AA35" i="16"/>
  <c r="AA36" i="16"/>
  <c r="AA40" i="16"/>
  <c r="AA42" i="16"/>
  <c r="AA43" i="16"/>
  <c r="AA44" i="16"/>
  <c r="P37" i="16"/>
  <c r="Q37" i="16"/>
  <c r="R37" i="16"/>
  <c r="S37" i="16"/>
  <c r="T37" i="16"/>
  <c r="U37" i="16"/>
  <c r="V37" i="16"/>
  <c r="W37" i="16"/>
  <c r="X37" i="16"/>
  <c r="Y37" i="16"/>
  <c r="Z37" i="16"/>
  <c r="O37" i="16"/>
  <c r="P31" i="16"/>
  <c r="Q31" i="16"/>
  <c r="R31" i="16"/>
  <c r="S31" i="16"/>
  <c r="T31" i="16"/>
  <c r="U31" i="16"/>
  <c r="V31" i="16"/>
  <c r="W31" i="16"/>
  <c r="X31" i="16"/>
  <c r="Y31" i="16"/>
  <c r="Z31" i="16"/>
  <c r="O31" i="16"/>
  <c r="O16" i="16" a="1"/>
  <c r="O16" i="16" s="1"/>
  <c r="AA16" i="16" s="1"/>
  <c r="O8" i="16" a="1"/>
  <c r="O8" i="16" s="1"/>
  <c r="O13" i="16" s="1"/>
  <c r="N35" i="16"/>
  <c r="N36" i="16"/>
  <c r="N34" i="16"/>
  <c r="E37" i="16"/>
  <c r="F37" i="16"/>
  <c r="G37" i="16"/>
  <c r="H37" i="16"/>
  <c r="I37" i="16"/>
  <c r="J37" i="16"/>
  <c r="K37" i="16"/>
  <c r="L37" i="16"/>
  <c r="M37" i="16"/>
  <c r="D37" i="16"/>
  <c r="B8" i="16" a="1"/>
  <c r="B8" i="16" s="1"/>
  <c r="B16" i="16" a="1"/>
  <c r="B16" i="16" s="1"/>
  <c r="B25" i="16" a="1"/>
  <c r="B25" i="16" s="1"/>
  <c r="D16" i="16" a="1"/>
  <c r="D16" i="16" s="1"/>
  <c r="D8" i="16" a="1"/>
  <c r="D8" i="16" s="1"/>
  <c r="D13" i="16" s="1"/>
  <c r="F28" i="12"/>
  <c r="F28" i="11"/>
  <c r="F28" i="8"/>
  <c r="N20" i="16" l="1"/>
  <c r="N21" i="16"/>
  <c r="S21" i="18"/>
  <c r="AH21" i="18"/>
  <c r="P21" i="18"/>
  <c r="AE21" i="18"/>
  <c r="AD21" i="18"/>
  <c r="Z21" i="18"/>
  <c r="C9" i="19"/>
  <c r="C11" i="19" s="1"/>
  <c r="AN20" i="16"/>
  <c r="AN20" i="18"/>
  <c r="AA20" i="16"/>
  <c r="N19" i="18"/>
  <c r="N20" i="18"/>
  <c r="AB16" i="16"/>
  <c r="AN16" i="16" s="1"/>
  <c r="AN19" i="16"/>
  <c r="AC22" i="16"/>
  <c r="N16" i="16"/>
  <c r="D22" i="16"/>
  <c r="AL13" i="16"/>
  <c r="AK13" i="16"/>
  <c r="AI13" i="16"/>
  <c r="AN17" i="16"/>
  <c r="Y22" i="16"/>
  <c r="AN9" i="16"/>
  <c r="P22" i="16"/>
  <c r="AM22" i="16"/>
  <c r="AL22" i="16"/>
  <c r="J13" i="16"/>
  <c r="AK22" i="16"/>
  <c r="AJ13" i="16"/>
  <c r="AN18" i="16"/>
  <c r="AH13" i="16"/>
  <c r="W22" i="16"/>
  <c r="AN10" i="16"/>
  <c r="Q22" i="16"/>
  <c r="L13" i="16"/>
  <c r="K13" i="16"/>
  <c r="AJ22" i="16"/>
  <c r="AI12" i="18"/>
  <c r="N36" i="18"/>
  <c r="AH12" i="18"/>
  <c r="AN37" i="16"/>
  <c r="V22" i="16"/>
  <c r="R22" i="16"/>
  <c r="R13" i="16"/>
  <c r="R39" i="16" s="1"/>
  <c r="AG13" i="16"/>
  <c r="AA31" i="16"/>
  <c r="AG22" i="16"/>
  <c r="AA18" i="16"/>
  <c r="AC13" i="16"/>
  <c r="AF22" i="16"/>
  <c r="AN31" i="16"/>
  <c r="S13" i="16"/>
  <c r="Q13" i="16"/>
  <c r="AF13" i="16"/>
  <c r="AI22" i="16"/>
  <c r="AE13" i="16"/>
  <c r="AA19" i="16"/>
  <c r="AD13" i="16"/>
  <c r="AA17" i="16"/>
  <c r="AN12" i="16"/>
  <c r="AE22" i="16"/>
  <c r="AH22" i="16"/>
  <c r="O22" i="16"/>
  <c r="O39" i="16" s="1"/>
  <c r="AM13" i="16"/>
  <c r="AN11" i="16"/>
  <c r="AD22" i="16"/>
  <c r="N37" i="16"/>
  <c r="P13" i="16"/>
  <c r="AA12" i="16"/>
  <c r="Y13" i="16"/>
  <c r="AA11" i="16"/>
  <c r="X22" i="16"/>
  <c r="AA8" i="16"/>
  <c r="AA10" i="16"/>
  <c r="W13" i="16"/>
  <c r="V13" i="16"/>
  <c r="U22" i="16"/>
  <c r="Z13" i="16"/>
  <c r="AA9" i="16"/>
  <c r="U13" i="16"/>
  <c r="T22" i="16"/>
  <c r="X13" i="16"/>
  <c r="T13" i="16"/>
  <c r="AA21" i="16"/>
  <c r="S22" i="16"/>
  <c r="N26" i="16"/>
  <c r="N27" i="16"/>
  <c r="N25" i="18"/>
  <c r="N26" i="18"/>
  <c r="AJ12" i="18"/>
  <c r="N8" i="18"/>
  <c r="AN10" i="18"/>
  <c r="N11" i="18"/>
  <c r="J12" i="18"/>
  <c r="N18" i="18"/>
  <c r="E12" i="18"/>
  <c r="K12" i="18"/>
  <c r="AN18" i="18"/>
  <c r="N29" i="18"/>
  <c r="N10" i="18"/>
  <c r="AA36" i="18"/>
  <c r="L12" i="18"/>
  <c r="D24" i="18"/>
  <c r="AA30" i="18"/>
  <c r="AN30" i="18"/>
  <c r="N16" i="18"/>
  <c r="AN36" i="18"/>
  <c r="M12" i="18"/>
  <c r="AG44" i="18"/>
  <c r="AG38" i="18"/>
  <c r="I38" i="18"/>
  <c r="I44" i="18"/>
  <c r="U38" i="18"/>
  <c r="U44" i="18"/>
  <c r="V12" i="18"/>
  <c r="X12" i="18"/>
  <c r="Y12" i="18"/>
  <c r="AB7" i="18"/>
  <c r="Z12" i="18"/>
  <c r="AA19" i="18"/>
  <c r="AA16" i="18"/>
  <c r="AN8" i="18"/>
  <c r="F12" i="18"/>
  <c r="R12" i="18"/>
  <c r="AD12" i="18"/>
  <c r="AN16" i="18"/>
  <c r="AN11" i="18"/>
  <c r="N9" i="18"/>
  <c r="G12" i="18"/>
  <c r="N17" i="18"/>
  <c r="AA10" i="18"/>
  <c r="O15" i="18"/>
  <c r="O21" i="18" s="1"/>
  <c r="AK12" i="18"/>
  <c r="AA11" i="18"/>
  <c r="AL12" i="18"/>
  <c r="AM12" i="18"/>
  <c r="P12" i="18"/>
  <c r="AA8" i="18"/>
  <c r="Q12" i="18"/>
  <c r="AE12" i="18"/>
  <c r="D7" i="18"/>
  <c r="AA9" i="18"/>
  <c r="H12" i="18"/>
  <c r="T12" i="18"/>
  <c r="AF12" i="18"/>
  <c r="D15" i="18"/>
  <c r="D21" i="18" s="1"/>
  <c r="N21" i="18" s="1"/>
  <c r="AA17" i="18"/>
  <c r="O7" i="18"/>
  <c r="W12" i="18"/>
  <c r="AA18" i="18"/>
  <c r="AB15" i="18"/>
  <c r="AB21" i="18" s="1"/>
  <c r="AN19" i="18"/>
  <c r="AC12" i="18"/>
  <c r="S12" i="18"/>
  <c r="AN9" i="18"/>
  <c r="AN17" i="18"/>
  <c r="AN8" i="16"/>
  <c r="AB13" i="16"/>
  <c r="AA37" i="16"/>
  <c r="H13" i="16"/>
  <c r="G13" i="16"/>
  <c r="N12" i="16"/>
  <c r="N11" i="16"/>
  <c r="N10" i="16"/>
  <c r="N9" i="16"/>
  <c r="I13" i="16"/>
  <c r="N29" i="16"/>
  <c r="N8" i="16"/>
  <c r="F13" i="16"/>
  <c r="E13" i="16"/>
  <c r="M13" i="16"/>
  <c r="N28" i="16"/>
  <c r="M22" i="16"/>
  <c r="K22" i="16"/>
  <c r="J22" i="16"/>
  <c r="L22" i="16"/>
  <c r="I22" i="16"/>
  <c r="H22" i="16"/>
  <c r="G22" i="16"/>
  <c r="F22" i="16"/>
  <c r="N19" i="16"/>
  <c r="E22" i="16"/>
  <c r="N18" i="16"/>
  <c r="N17" i="16"/>
  <c r="AG39" i="16" l="1"/>
  <c r="AC45" i="16"/>
  <c r="N22" i="16"/>
  <c r="Y39" i="16"/>
  <c r="S39" i="16"/>
  <c r="AI45" i="16"/>
  <c r="AA21" i="18"/>
  <c r="D9" i="19"/>
  <c r="D11" i="19" s="1"/>
  <c r="AB22" i="16"/>
  <c r="AN22" i="16" s="1"/>
  <c r="AH45" i="16"/>
  <c r="S45" i="16"/>
  <c r="O45" i="16"/>
  <c r="M44" i="18"/>
  <c r="L45" i="16"/>
  <c r="E44" i="18"/>
  <c r="AH39" i="16"/>
  <c r="AK45" i="16"/>
  <c r="AJ44" i="18"/>
  <c r="AL39" i="16"/>
  <c r="AD45" i="16"/>
  <c r="AJ39" i="16"/>
  <c r="AI39" i="16"/>
  <c r="AG45" i="16"/>
  <c r="Q45" i="16"/>
  <c r="Y45" i="16"/>
  <c r="J39" i="16"/>
  <c r="K39" i="16"/>
  <c r="E38" i="18"/>
  <c r="AI38" i="18"/>
  <c r="AH44" i="18"/>
  <c r="AM45" i="16"/>
  <c r="L39" i="16"/>
  <c r="Q39" i="16"/>
  <c r="AF45" i="16"/>
  <c r="AM39" i="16"/>
  <c r="AE45" i="16"/>
  <c r="AK39" i="16"/>
  <c r="J45" i="16"/>
  <c r="AJ45" i="16"/>
  <c r="AL45" i="16"/>
  <c r="AI44" i="18"/>
  <c r="L44" i="18"/>
  <c r="J38" i="18"/>
  <c r="AJ38" i="18"/>
  <c r="R45" i="16"/>
  <c r="AA22" i="16"/>
  <c r="AF39" i="16"/>
  <c r="AC39" i="16"/>
  <c r="AD39" i="16"/>
  <c r="AE39" i="16"/>
  <c r="K45" i="16"/>
  <c r="T45" i="16"/>
  <c r="T39" i="16"/>
  <c r="X45" i="16"/>
  <c r="X39" i="16"/>
  <c r="W39" i="16"/>
  <c r="W45" i="16"/>
  <c r="P45" i="16"/>
  <c r="P39" i="16"/>
  <c r="U39" i="16"/>
  <c r="U45" i="16"/>
  <c r="AA13" i="16"/>
  <c r="V45" i="16"/>
  <c r="V39" i="16"/>
  <c r="Z45" i="16"/>
  <c r="Z39" i="16"/>
  <c r="M45" i="16"/>
  <c r="M39" i="16"/>
  <c r="D39" i="16"/>
  <c r="N25" i="16"/>
  <c r="M38" i="18"/>
  <c r="L38" i="18"/>
  <c r="K44" i="18"/>
  <c r="K38" i="18"/>
  <c r="AH38" i="18"/>
  <c r="J44" i="18"/>
  <c r="N24" i="18"/>
  <c r="D30" i="18"/>
  <c r="N30" i="18" s="1"/>
  <c r="Z38" i="18"/>
  <c r="Z44" i="18"/>
  <c r="W38" i="18"/>
  <c r="W44" i="18"/>
  <c r="N7" i="18"/>
  <c r="D12" i="18"/>
  <c r="AA15" i="18"/>
  <c r="O12" i="18"/>
  <c r="AA7" i="18"/>
  <c r="AD44" i="18"/>
  <c r="AD38" i="18"/>
  <c r="S38" i="18"/>
  <c r="S44" i="18"/>
  <c r="X38" i="18"/>
  <c r="X44" i="18"/>
  <c r="AC38" i="18"/>
  <c r="AC44" i="18"/>
  <c r="F38" i="18"/>
  <c r="F44" i="18"/>
  <c r="N15" i="18"/>
  <c r="AF38" i="18"/>
  <c r="AF44" i="18"/>
  <c r="T44" i="18"/>
  <c r="T38" i="18"/>
  <c r="AB12" i="18"/>
  <c r="AN7" i="18"/>
  <c r="AE38" i="18"/>
  <c r="AE44" i="18"/>
  <c r="Q44" i="18"/>
  <c r="Q38" i="18"/>
  <c r="Y44" i="18"/>
  <c r="Y38" i="18"/>
  <c r="R44" i="18"/>
  <c r="R38" i="18"/>
  <c r="V38" i="18"/>
  <c r="V44" i="18"/>
  <c r="P44" i="18"/>
  <c r="P38" i="18"/>
  <c r="G44" i="18"/>
  <c r="G38" i="18"/>
  <c r="AM44" i="18"/>
  <c r="AM38" i="18"/>
  <c r="AN21" i="18"/>
  <c r="AN15" i="18"/>
  <c r="AL44" i="18"/>
  <c r="AL38" i="18"/>
  <c r="H44" i="18"/>
  <c r="H38" i="18"/>
  <c r="AK44" i="18"/>
  <c r="AK38" i="18"/>
  <c r="AB39" i="16"/>
  <c r="AB45" i="16"/>
  <c r="AN13" i="16"/>
  <c r="E39" i="16"/>
  <c r="E45" i="16"/>
  <c r="H45" i="16"/>
  <c r="H39" i="16"/>
  <c r="I45" i="16"/>
  <c r="I39" i="16"/>
  <c r="F39" i="16"/>
  <c r="F45" i="16"/>
  <c r="N13" i="16"/>
  <c r="G45" i="16"/>
  <c r="G39" i="16"/>
  <c r="D41" i="16" l="1"/>
  <c r="E5" i="16" s="1"/>
  <c r="E41" i="16" s="1"/>
  <c r="F5" i="16" s="1"/>
  <c r="F41" i="16" s="1"/>
  <c r="G5" i="16" s="1"/>
  <c r="G41" i="16" s="1"/>
  <c r="H5" i="16" s="1"/>
  <c r="H41" i="16" s="1"/>
  <c r="I5" i="16" s="1"/>
  <c r="I41" i="16" s="1"/>
  <c r="J5" i="16" s="1"/>
  <c r="J41" i="16" s="1"/>
  <c r="K5" i="16" s="1"/>
  <c r="K41" i="16" s="1"/>
  <c r="L5" i="16" s="1"/>
  <c r="L41" i="16" s="1"/>
  <c r="M5" i="16" s="1"/>
  <c r="M41" i="16" s="1"/>
  <c r="N41" i="16" s="1"/>
  <c r="AN45" i="16"/>
  <c r="AN39" i="16"/>
  <c r="AA39" i="16"/>
  <c r="AA45" i="16"/>
  <c r="N31" i="16"/>
  <c r="N39" i="16" s="1"/>
  <c r="D45" i="16"/>
  <c r="D44" i="18"/>
  <c r="N12" i="18"/>
  <c r="N38" i="18" s="1"/>
  <c r="D38" i="18"/>
  <c r="D40" i="18" s="1"/>
  <c r="E4" i="18" s="1"/>
  <c r="E40" i="18" s="1"/>
  <c r="F4" i="18" s="1"/>
  <c r="F40" i="18" s="1"/>
  <c r="G4" i="18" s="1"/>
  <c r="G40" i="18" s="1"/>
  <c r="H4" i="18" s="1"/>
  <c r="H40" i="18" s="1"/>
  <c r="I4" i="18" s="1"/>
  <c r="I40" i="18" s="1"/>
  <c r="J4" i="18" s="1"/>
  <c r="J40" i="18" s="1"/>
  <c r="K4" i="18" s="1"/>
  <c r="K40" i="18" s="1"/>
  <c r="L4" i="18" s="1"/>
  <c r="L40" i="18" s="1"/>
  <c r="M4" i="18" s="1"/>
  <c r="O44" i="18"/>
  <c r="AA44" i="18" s="1"/>
  <c r="O38" i="18"/>
  <c r="AA38" i="18" s="1"/>
  <c r="AA12" i="18"/>
  <c r="AB44" i="18"/>
  <c r="AN44" i="18" s="1"/>
  <c r="AN12" i="18"/>
  <c r="AB38" i="18"/>
  <c r="AN38" i="18" s="1"/>
  <c r="N40" i="18" l="1"/>
  <c r="N45" i="16"/>
  <c r="M40" i="18"/>
  <c r="N44" i="18"/>
  <c r="O5" i="16"/>
  <c r="O41" i="16" s="1"/>
  <c r="P5" i="16" s="1"/>
  <c r="P41" i="16" s="1"/>
  <c r="Q5" i="16" s="1"/>
  <c r="Q41" i="16" s="1"/>
  <c r="R5" i="16" s="1"/>
  <c r="R41" i="16" s="1"/>
  <c r="S5" i="16" s="1"/>
  <c r="S41" i="16" s="1"/>
  <c r="T5" i="16" s="1"/>
  <c r="T41" i="16" s="1"/>
  <c r="U5" i="16" s="1"/>
  <c r="U41" i="16" s="1"/>
  <c r="V5" i="16" s="1"/>
  <c r="V41" i="16" s="1"/>
  <c r="W5" i="16" s="1"/>
  <c r="W41" i="16" s="1"/>
  <c r="X5" i="16" s="1"/>
  <c r="X41" i="16" s="1"/>
  <c r="Y5" i="16" s="1"/>
  <c r="N5" i="16"/>
  <c r="AA4" i="18" l="1"/>
  <c r="AA40" i="18" s="1"/>
  <c r="C5" i="19" s="1"/>
  <c r="B5" i="19"/>
  <c r="O4" i="18"/>
  <c r="O40" i="18" s="1"/>
  <c r="P4" i="18" s="1"/>
  <c r="P40" i="18" s="1"/>
  <c r="Y41" i="16"/>
  <c r="Z5" i="16" s="1"/>
  <c r="AB4" i="18"/>
  <c r="AB40" i="18" s="1"/>
  <c r="B6" i="19" l="1"/>
  <c r="B13" i="19"/>
  <c r="B22" i="19" s="1"/>
  <c r="B24" i="19" s="1"/>
  <c r="C6" i="19"/>
  <c r="C13" i="19"/>
  <c r="C22" i="19" s="1"/>
  <c r="C24" i="19" s="1"/>
  <c r="Z41" i="16"/>
  <c r="AA41" i="16" s="1"/>
  <c r="AB5" i="16" s="1"/>
  <c r="AB41" i="16" s="1"/>
  <c r="AC5" i="16" s="1"/>
  <c r="AC41" i="16" s="1"/>
  <c r="AD5" i="16" s="1"/>
  <c r="AD41" i="16" s="1"/>
  <c r="AE5" i="16" s="1"/>
  <c r="AE41" i="16" s="1"/>
  <c r="AF5" i="16" s="1"/>
  <c r="AF41" i="16" s="1"/>
  <c r="AG5" i="16" s="1"/>
  <c r="AG41" i="16" s="1"/>
  <c r="AH5" i="16" s="1"/>
  <c r="AH41" i="16" s="1"/>
  <c r="AI5" i="16" s="1"/>
  <c r="AI41" i="16" s="1"/>
  <c r="AJ5" i="16" s="1"/>
  <c r="AJ41" i="16" s="1"/>
  <c r="AK5" i="16" s="1"/>
  <c r="AK41" i="16" s="1"/>
  <c r="AL5" i="16" s="1"/>
  <c r="AL41" i="16" s="1"/>
  <c r="AM5" i="16" s="1"/>
  <c r="AA5" i="16"/>
  <c r="Q4" i="18"/>
  <c r="Q40" i="18" s="1"/>
  <c r="AC4" i="18"/>
  <c r="AC40" i="18" s="1"/>
  <c r="AN5" i="16" l="1"/>
  <c r="AM41" i="16"/>
  <c r="AN41" i="16" s="1"/>
  <c r="R4" i="18"/>
  <c r="R40" i="18" s="1"/>
  <c r="AD4" i="18"/>
  <c r="AD40" i="18" s="1"/>
  <c r="S4" i="18" l="1"/>
  <c r="S40" i="18" s="1"/>
  <c r="AE4" i="18"/>
  <c r="AE40" i="18" s="1"/>
  <c r="T4" i="18" l="1"/>
  <c r="T40" i="18" s="1"/>
  <c r="AF4" i="18"/>
  <c r="AF40" i="18" s="1"/>
  <c r="U4" i="18" l="1"/>
  <c r="U40" i="18" s="1"/>
  <c r="AG4" i="18"/>
  <c r="AG40" i="18" s="1"/>
  <c r="V4" i="18" l="1"/>
  <c r="V40" i="18" s="1"/>
  <c r="AH4" i="18"/>
  <c r="AH40" i="18" s="1"/>
  <c r="W4" i="18" l="1"/>
  <c r="W40" i="18" s="1"/>
  <c r="AI4" i="18"/>
  <c r="AI40" i="18" s="1"/>
  <c r="X4" i="18" l="1"/>
  <c r="X40" i="18" s="1"/>
  <c r="AJ4" i="18"/>
  <c r="AJ40" i="18" s="1"/>
  <c r="Y4" i="18" l="1"/>
  <c r="Y40" i="18" s="1"/>
  <c r="AK4" i="18"/>
  <c r="AK40" i="18" s="1"/>
  <c r="Z4" i="18" l="1"/>
  <c r="Z40" i="18" s="1"/>
  <c r="AL4" i="18"/>
  <c r="AL40" i="18" s="1"/>
  <c r="AM4" i="18" l="1"/>
  <c r="AM40" i="18" s="1"/>
  <c r="AN4" i="18" l="1"/>
  <c r="AN40" i="18" s="1"/>
  <c r="D5" i="19" s="1"/>
  <c r="D6" i="19" l="1"/>
  <c r="D13" i="19"/>
  <c r="D22" i="19" s="1"/>
  <c r="D24" i="19" s="1"/>
  <c r="M19" i="12" l="1"/>
  <c r="L19" i="12"/>
  <c r="K19" i="12"/>
  <c r="J19" i="12"/>
  <c r="I19" i="12"/>
  <c r="H19" i="12"/>
  <c r="G19" i="12"/>
  <c r="F19" i="12"/>
  <c r="E19" i="12"/>
  <c r="D19" i="12"/>
  <c r="C19" i="12"/>
  <c r="B19" i="12"/>
  <c r="N18" i="12"/>
  <c r="N16" i="12"/>
  <c r="N15" i="12"/>
  <c r="N14" i="12"/>
  <c r="N13" i="12"/>
  <c r="M10" i="12"/>
  <c r="L10" i="12"/>
  <c r="L21" i="12" s="1"/>
  <c r="K10" i="12"/>
  <c r="J10" i="12"/>
  <c r="I10" i="12"/>
  <c r="H10" i="12"/>
  <c r="G10" i="12"/>
  <c r="F10" i="12"/>
  <c r="E10" i="12"/>
  <c r="E21" i="12" s="1"/>
  <c r="E22" i="12" s="1"/>
  <c r="D10" i="12"/>
  <c r="D21" i="12" s="1"/>
  <c r="C10" i="12"/>
  <c r="C21" i="12" s="1"/>
  <c r="B10" i="12"/>
  <c r="N9" i="12"/>
  <c r="N8" i="12"/>
  <c r="N6" i="12"/>
  <c r="N5" i="12"/>
  <c r="N16" i="11"/>
  <c r="N18" i="11"/>
  <c r="N16" i="8"/>
  <c r="N18" i="8"/>
  <c r="M19" i="11"/>
  <c r="L19" i="11"/>
  <c r="K19" i="11"/>
  <c r="J19" i="11"/>
  <c r="I19" i="11"/>
  <c r="H19" i="11"/>
  <c r="G19" i="11"/>
  <c r="F19" i="11"/>
  <c r="E19" i="11"/>
  <c r="D19" i="11"/>
  <c r="C19" i="11"/>
  <c r="B19" i="11"/>
  <c r="N15" i="11"/>
  <c r="N14" i="11"/>
  <c r="N13" i="11"/>
  <c r="M10" i="11"/>
  <c r="L10" i="11"/>
  <c r="K10" i="11"/>
  <c r="J10" i="11"/>
  <c r="I10" i="11"/>
  <c r="H10" i="11"/>
  <c r="G10" i="11"/>
  <c r="F10" i="11"/>
  <c r="E10" i="11"/>
  <c r="D10" i="11"/>
  <c r="C10" i="11"/>
  <c r="B10" i="11"/>
  <c r="N9" i="11"/>
  <c r="N8" i="11"/>
  <c r="N6" i="11"/>
  <c r="N5" i="11"/>
  <c r="B19" i="8"/>
  <c r="N14" i="8"/>
  <c r="N15" i="8"/>
  <c r="N13" i="8"/>
  <c r="N6" i="8"/>
  <c r="N8" i="8"/>
  <c r="N9" i="8"/>
  <c r="N5" i="8"/>
  <c r="M19" i="8"/>
  <c r="L19" i="8"/>
  <c r="K19" i="8"/>
  <c r="J19" i="8"/>
  <c r="I19" i="8"/>
  <c r="H19" i="8"/>
  <c r="G19" i="8"/>
  <c r="F19" i="8"/>
  <c r="E19" i="8"/>
  <c r="D19" i="8"/>
  <c r="C19" i="8"/>
  <c r="M10" i="8"/>
  <c r="L10" i="8"/>
  <c r="K10" i="8"/>
  <c r="J10" i="8"/>
  <c r="I10" i="8"/>
  <c r="H10" i="8"/>
  <c r="G10" i="8"/>
  <c r="F10" i="8"/>
  <c r="E10" i="8"/>
  <c r="D10" i="8"/>
  <c r="C10" i="8"/>
  <c r="B10" i="8"/>
  <c r="M21" i="12" l="1"/>
  <c r="N19" i="12"/>
  <c r="L21" i="11"/>
  <c r="B21" i="12"/>
  <c r="F21" i="12"/>
  <c r="F22" i="12" s="1"/>
  <c r="F23" i="12" s="1"/>
  <c r="M21" i="11"/>
  <c r="J21" i="11"/>
  <c r="H21" i="12"/>
  <c r="H22" i="12" s="1"/>
  <c r="K21" i="12"/>
  <c r="K22" i="12" s="1"/>
  <c r="K23" i="12" s="1"/>
  <c r="J21" i="12"/>
  <c r="J22" i="12" s="1"/>
  <c r="J23" i="12" s="1"/>
  <c r="I21" i="12"/>
  <c r="I22" i="12" s="1"/>
  <c r="I23" i="12" s="1"/>
  <c r="G21" i="12"/>
  <c r="G22" i="12" s="1"/>
  <c r="G23" i="12" s="1"/>
  <c r="N10" i="12"/>
  <c r="B22" i="12"/>
  <c r="N21" i="12"/>
  <c r="L22" i="12"/>
  <c r="L23" i="12" s="1"/>
  <c r="C22" i="12"/>
  <c r="C23" i="12" s="1"/>
  <c r="D22" i="12"/>
  <c r="D23" i="12" s="1"/>
  <c r="M22" i="12"/>
  <c r="M23" i="12" s="1"/>
  <c r="E23" i="12"/>
  <c r="K21" i="11"/>
  <c r="K22" i="11" s="1"/>
  <c r="K23" i="11" s="1"/>
  <c r="E21" i="11"/>
  <c r="E22" i="11" s="1"/>
  <c r="E23" i="11" s="1"/>
  <c r="N19" i="11"/>
  <c r="C21" i="11"/>
  <c r="C22" i="11" s="1"/>
  <c r="C23" i="11" s="1"/>
  <c r="D21" i="11"/>
  <c r="D22" i="11" s="1"/>
  <c r="D23" i="11" s="1"/>
  <c r="B21" i="11"/>
  <c r="B22" i="11" s="1"/>
  <c r="N10" i="11"/>
  <c r="G21" i="11"/>
  <c r="G22" i="11" s="1"/>
  <c r="G23" i="11" s="1"/>
  <c r="F21" i="11"/>
  <c r="H21" i="11"/>
  <c r="H22" i="11" s="1"/>
  <c r="H23" i="11" s="1"/>
  <c r="I21" i="11"/>
  <c r="I22" i="11" s="1"/>
  <c r="I23" i="11" s="1"/>
  <c r="M22" i="11"/>
  <c r="M23" i="11" s="1"/>
  <c r="J22" i="11"/>
  <c r="J23" i="11" s="1"/>
  <c r="L22" i="11"/>
  <c r="L23" i="11" s="1"/>
  <c r="D21" i="8"/>
  <c r="D22" i="8" s="1"/>
  <c r="N19" i="8"/>
  <c r="I21" i="8"/>
  <c r="I22" i="8" s="1"/>
  <c r="H21" i="8"/>
  <c r="H22" i="8" s="1"/>
  <c r="E21" i="8"/>
  <c r="E22" i="8" s="1"/>
  <c r="B21" i="8"/>
  <c r="B22" i="8" s="1"/>
  <c r="M21" i="8"/>
  <c r="M22" i="8" s="1"/>
  <c r="J21" i="8"/>
  <c r="J22" i="8" s="1"/>
  <c r="N10" i="8"/>
  <c r="G21" i="8"/>
  <c r="G22" i="8" s="1"/>
  <c r="K21" i="8"/>
  <c r="K22" i="8" s="1"/>
  <c r="L21" i="8"/>
  <c r="L22" i="8" s="1"/>
  <c r="C21" i="8"/>
  <c r="C22" i="8" s="1"/>
  <c r="F21" i="8"/>
  <c r="F22" i="8" s="1"/>
  <c r="H23" i="12" l="1"/>
  <c r="N22" i="12"/>
  <c r="N23" i="12" s="1"/>
  <c r="B23" i="12"/>
  <c r="N21" i="11"/>
  <c r="F22" i="11"/>
  <c r="F23" i="11" s="1"/>
  <c r="B23" i="11"/>
  <c r="E23" i="8"/>
  <c r="H23" i="8"/>
  <c r="B23" i="8"/>
  <c r="I23" i="8"/>
  <c r="J23" i="8"/>
  <c r="M23" i="8"/>
  <c r="K23" i="8"/>
  <c r="G23" i="8"/>
  <c r="F23" i="8"/>
  <c r="L23" i="8"/>
  <c r="D23" i="8"/>
  <c r="C23" i="8"/>
  <c r="N21" i="8"/>
  <c r="N22" i="11" l="1"/>
  <c r="N23" i="11" s="1"/>
  <c r="N22" i="8"/>
  <c r="N23" i="8" s="1"/>
  <c r="B10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<sst xmlns="http://schemas.openxmlformats.org/spreadsheetml/2006/main" count="218" uniqueCount="108">
  <si>
    <t xml:space="preserve">Total Start Up Costs </t>
  </si>
  <si>
    <t xml:space="preserve">Start Up Costs </t>
  </si>
  <si>
    <t>Net Profit After Tax</t>
  </si>
  <si>
    <t xml:space="preserve">Estimated Income Tax % </t>
  </si>
  <si>
    <t xml:space="preserve">Net Profit Before Tax </t>
  </si>
  <si>
    <t>Total Expense</t>
  </si>
  <si>
    <t xml:space="preserve">Expenses </t>
  </si>
  <si>
    <t xml:space="preserve">Gross Revenue </t>
  </si>
  <si>
    <t xml:space="preserve">Revenue </t>
  </si>
  <si>
    <t>Happy Homes Childcare Services</t>
  </si>
  <si>
    <t>Educational Materials</t>
  </si>
  <si>
    <t>Toys</t>
  </si>
  <si>
    <t>Website (Domain)</t>
  </si>
  <si>
    <t>Item Description</t>
  </si>
  <si>
    <t>Amount</t>
  </si>
  <si>
    <t>Marketing (Facebook Marketing)</t>
  </si>
  <si>
    <t>Regular Hours (Rate of $10.00 per hour per child)</t>
  </si>
  <si>
    <t>Extended Hours (Rate of $5.00 per hour per child)</t>
  </si>
  <si>
    <t>Add-on Services (Optional)</t>
  </si>
  <si>
    <t xml:space="preserve">         Meal</t>
  </si>
  <si>
    <t>Supplies and Equipment (Educational and Toys)</t>
  </si>
  <si>
    <t>Misc Expense (Cleaning Supplies &amp; Other Expenses)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</si>
  <si>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</si>
  <si>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</si>
  <si>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</si>
  <si>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</si>
  <si>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</si>
  <si>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</si>
  <si>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</si>
  <si>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</si>
  <si>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</si>
  <si>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</si>
  <si>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</si>
  <si>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</si>
  <si>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Income Statement Year 1 (YEAR 2024)</t>
  </si>
  <si>
    <t>Annual Total</t>
  </si>
  <si>
    <t>Income Statement Year 2 (YEAR 2025)</t>
  </si>
  <si>
    <t>Advertising (Facebook Advertising Boosts)</t>
  </si>
  <si>
    <t>Utility Expense</t>
  </si>
  <si>
    <t xml:space="preserve">Utility Expense </t>
  </si>
  <si>
    <t>Income Statement Year 2 (YEAR 2026)</t>
  </si>
  <si>
    <t xml:space="preserve">         Transportation (Rate of $5.00 per pick-up/drop off)</t>
  </si>
  <si>
    <t xml:space="preserve">         Transportation (Rate of $5.00 per pick-up/drop-off)</t>
  </si>
  <si>
    <t>Total-2024</t>
  </si>
  <si>
    <t>Total- 2025</t>
  </si>
  <si>
    <t>Total- 2026</t>
  </si>
  <si>
    <t>Cash Received from Loan</t>
  </si>
  <si>
    <t>Cash received from investment</t>
  </si>
  <si>
    <t>Approximate Net Income</t>
  </si>
  <si>
    <t>REVENUE DATA</t>
  </si>
  <si>
    <t>RATE</t>
  </si>
  <si>
    <t>NO. OF CHILDREN</t>
  </si>
  <si>
    <t>NO. OF HOURS</t>
  </si>
  <si>
    <t>TOTAL</t>
  </si>
  <si>
    <t>NO OF DAYS IN A MONTH</t>
  </si>
  <si>
    <t>Cash at the beginning of the period</t>
  </si>
  <si>
    <t>Period (Month)</t>
  </si>
  <si>
    <t>INCOME SOURCES (CASH IN)</t>
  </si>
  <si>
    <t>EXPENSES (CASH OUT)</t>
  </si>
  <si>
    <t>OTHER CHANGES IN CASH OUT</t>
  </si>
  <si>
    <t>Total Income</t>
  </si>
  <si>
    <t>Total Operating Expense</t>
  </si>
  <si>
    <t>Other Changes in Cash Out</t>
  </si>
  <si>
    <t>OTHER CHANGES IN CASH IN</t>
  </si>
  <si>
    <t>Others:</t>
  </si>
  <si>
    <t>Other Changes in Cash In</t>
  </si>
  <si>
    <t>Total Changes in Cash</t>
  </si>
  <si>
    <t>Cash at the End of the Period</t>
  </si>
  <si>
    <t>DON'T LET CASH BELOW</t>
  </si>
  <si>
    <t>Period (Year)</t>
  </si>
  <si>
    <t>Year 1</t>
  </si>
  <si>
    <t>Year 3</t>
  </si>
  <si>
    <t>Year 1 (2024)</t>
  </si>
  <si>
    <t>Year 2 (2025)</t>
  </si>
  <si>
    <t>Year 3 (2026)</t>
  </si>
  <si>
    <t>DEPRECIATION SCHEDULE</t>
  </si>
  <si>
    <t>FURNITURES, FIXTURES AND EQUIPMENT</t>
  </si>
  <si>
    <t>(Tables and Chairs &amp; Play Equipment)</t>
  </si>
  <si>
    <t>Total Cost-Salvage Value</t>
  </si>
  <si>
    <t>=1800-0</t>
  </si>
  <si>
    <t>No. of years</t>
  </si>
  <si>
    <t>per year</t>
  </si>
  <si>
    <t>per month</t>
  </si>
  <si>
    <t>Depreciation Expense (FFE)</t>
  </si>
  <si>
    <t>Assets</t>
  </si>
  <si>
    <t xml:space="preserve">Year 2 </t>
  </si>
  <si>
    <t xml:space="preserve">   Current Assets</t>
  </si>
  <si>
    <t xml:space="preserve">       Cash in the bank</t>
  </si>
  <si>
    <t xml:space="preserve">  Total Current Assets</t>
  </si>
  <si>
    <t xml:space="preserve">  Fixed Assets</t>
  </si>
  <si>
    <t xml:space="preserve"> Total Fixed Assets</t>
  </si>
  <si>
    <t>Total Assets</t>
  </si>
  <si>
    <t>Liabilities and Equity</t>
  </si>
  <si>
    <t>Current Liabilities</t>
  </si>
  <si>
    <t xml:space="preserve">    Accounts Payable</t>
  </si>
  <si>
    <t>Total Liabilities</t>
  </si>
  <si>
    <t>Equity:</t>
  </si>
  <si>
    <t xml:space="preserve">    Retained Earnings</t>
  </si>
  <si>
    <t>Total Liabilies &amp; Equity</t>
  </si>
  <si>
    <t xml:space="preserve">    FFE</t>
  </si>
  <si>
    <t xml:space="preserve">   J. Perolino, Capital</t>
  </si>
  <si>
    <t>HAPPY HOMES CHILDCARE SERVICES</t>
  </si>
  <si>
    <t>BALANCE SHEET (3 YEARS)</t>
  </si>
  <si>
    <t>Play Equipment (FFE)</t>
  </si>
  <si>
    <t>Tables and Chairs (FFE)</t>
  </si>
  <si>
    <t xml:space="preserve">    Less: Accum. Depreciation </t>
  </si>
  <si>
    <t>Cash Flow Summary (3 Years)</t>
  </si>
  <si>
    <t>Cash Flow (2024-2026)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</si>
</sst>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[$$-1009]#,##0.00"/>
    <numFmt numFmtId="166" formatCode="_(* #,##0.00_);_(* \(#,##0.00\);_(* &quot;-&quot;??_);_(@_)"/>
    <numFmt numFmtId="171" formatCode="#,##0.00_ ;[Red]\-#,##0.00\ 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u val="doubleAccounting"/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 val="doubleAccounting"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9" tint="0.39997558519241921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9" tint="0.39997558519241921"/>
      </bottom>
      <diagonal/>
    </border>
  </borders>
  <cellStyleXfs count="5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2" fillId="0" borderId="0" applyFont="0" applyFill="0" applyBorder="0" applyAlignment="0" applyProtection="0"/>
  </cellStyleXfs>
  <cellXfs count="179">
    <xf numFmtId="0" fontId="0" fillId="0" borderId="0" xfId="0"/>
    <xf numFmtId="0" fontId="2" fillId="0" borderId="0" xfId="1"/>
    <xf numFmtId="0" fontId="2" fillId="0" borderId="0" xfId="1" applyAlignment="1">
      <alignment wrapText="1"/>
    </xf>
    <xf numFmtId="0" fontId="5" fillId="0" borderId="0" xfId="0" applyFont="1"/>
    <xf numFmtId="0" fontId="1" fillId="0" borderId="0" xfId="0" applyFont="1"/>
    <xf numFmtId="0" fontId="2" fillId="0" borderId="0" xfId="1" applyAlignment="1">
      <alignment horizontal="right"/>
    </xf>
    <xf numFmtId="0" fontId="3" fillId="0" borderId="4" xfId="1" applyFont="1" applyBorder="1" applyAlignment="1">
      <alignment horizontal="left"/>
    </xf>
    <xf numFmtId="0" fontId="3" fillId="0" borderId="5" xfId="1" applyFont="1" applyBorder="1" applyAlignment="1">
      <alignment horizontal="right"/>
    </xf>
    <xf numFmtId="0" fontId="2" fillId="0" borderId="4" xfId="1" applyBorder="1"/>
    <xf numFmtId="165" fontId="2" fillId="0" borderId="5" xfId="1" applyNumberFormat="1" applyBorder="1" applyAlignment="1">
      <alignment horizontal="right"/>
    </xf>
    <xf numFmtId="0" fontId="7" fillId="0" borderId="6" xfId="1" applyFont="1" applyBorder="1"/>
    <xf numFmtId="165" fontId="3" fillId="0" borderId="7" xfId="1" applyNumberFormat="1" applyFont="1" applyBorder="1" applyAlignment="1">
      <alignment horizontal="right"/>
    </xf>
    <xf numFmtId="0" fontId="9" fillId="6" borderId="1" xfId="0" applyFont="1" applyFill="1" applyBorder="1" applyAlignment="1">
      <alignment horizontal="center"/>
    </xf>
    <xf numFmtId="16" fontId="1" fillId="6" borderId="10" xfId="0" applyNumberFormat="1" applyFont="1" applyFill="1" applyBorder="1" applyAlignment="1">
      <alignment horizontal="center"/>
    </xf>
    <xf numFmtId="0" fontId="5" fillId="3" borderId="0" xfId="0" applyFont="1" applyFill="1"/>
    <xf numFmtId="0" fontId="3" fillId="6" borderId="11" xfId="0" applyFont="1" applyFill="1" applyBorder="1" applyAlignment="1">
      <alignment horizontal="center"/>
    </xf>
    <xf numFmtId="0" fontId="4" fillId="2" borderId="2" xfId="0" applyFont="1" applyFill="1" applyBorder="1"/>
    <xf numFmtId="164" fontId="5" fillId="2" borderId="12" xfId="0" applyNumberFormat="1" applyFont="1" applyFill="1" applyBorder="1"/>
    <xf numFmtId="164" fontId="5" fillId="2" borderId="3" xfId="0" applyNumberFormat="1" applyFont="1" applyFill="1" applyBorder="1"/>
    <xf numFmtId="0" fontId="5" fillId="0" borderId="4" xfId="0" applyFont="1" applyBorder="1"/>
    <xf numFmtId="164" fontId="5" fillId="0" borderId="0" xfId="0" applyNumberFormat="1" applyFont="1"/>
    <xf numFmtId="164" fontId="5" fillId="0" borderId="5" xfId="0" applyNumberFormat="1" applyFont="1" applyBorder="1"/>
    <xf numFmtId="0" fontId="4" fillId="3" borderId="4" xfId="0" applyFont="1" applyFill="1" applyBorder="1"/>
    <xf numFmtId="164" fontId="5" fillId="3" borderId="0" xfId="0" applyNumberFormat="1" applyFont="1" applyFill="1"/>
    <xf numFmtId="164" fontId="8" fillId="3" borderId="5" xfId="0" applyNumberFormat="1" applyFont="1" applyFill="1" applyBorder="1"/>
    <xf numFmtId="0" fontId="5" fillId="0" borderId="4" xfId="0" applyFont="1" applyBorder="1" applyAlignment="1">
      <alignment horizontal="left"/>
    </xf>
    <xf numFmtId="0" fontId="4" fillId="4" borderId="4" xfId="0" applyFont="1" applyFill="1" applyBorder="1"/>
    <xf numFmtId="164" fontId="4" fillId="4" borderId="0" xfId="0" applyNumberFormat="1" applyFont="1" applyFill="1"/>
    <xf numFmtId="164" fontId="6" fillId="4" borderId="5" xfId="0" applyNumberFormat="1" applyFont="1" applyFill="1" applyBorder="1"/>
    <xf numFmtId="0" fontId="4" fillId="2" borderId="4" xfId="0" applyFont="1" applyFill="1" applyBorder="1"/>
    <xf numFmtId="164" fontId="5" fillId="2" borderId="0" xfId="0" applyNumberFormat="1" applyFont="1" applyFill="1"/>
    <xf numFmtId="164" fontId="5" fillId="2" borderId="5" xfId="0" applyNumberFormat="1" applyFont="1" applyFill="1" applyBorder="1"/>
    <xf numFmtId="164" fontId="4" fillId="3" borderId="0" xfId="0" applyNumberFormat="1" applyFont="1" applyFill="1"/>
    <xf numFmtId="0" fontId="5" fillId="3" borderId="5" xfId="0" applyFont="1" applyFill="1" applyBorder="1"/>
    <xf numFmtId="0" fontId="4" fillId="0" borderId="4" xfId="0" applyFont="1" applyBorder="1"/>
    <xf numFmtId="164" fontId="4" fillId="0" borderId="0" xfId="0" applyNumberFormat="1" applyFont="1"/>
    <xf numFmtId="164" fontId="4" fillId="0" borderId="5" xfId="0" applyNumberFormat="1" applyFont="1" applyBorder="1"/>
    <xf numFmtId="0" fontId="4" fillId="5" borderId="6" xfId="0" applyFont="1" applyFill="1" applyBorder="1"/>
    <xf numFmtId="164" fontId="4" fillId="5" borderId="13" xfId="0" applyNumberFormat="1" applyFont="1" applyFill="1" applyBorder="1"/>
    <xf numFmtId="164" fontId="4" fillId="5" borderId="7" xfId="0" applyNumberFormat="1" applyFont="1" applyFill="1" applyBorder="1"/>
    <xf numFmtId="0" fontId="10" fillId="6" borderId="2" xfId="1" applyFont="1" applyFill="1" applyBorder="1" applyAlignment="1">
      <alignment horizontal="center"/>
    </xf>
    <xf numFmtId="0" fontId="10" fillId="6" borderId="3" xfId="1" applyFont="1" applyFill="1" applyBorder="1" applyAlignment="1">
      <alignment horizontal="center"/>
    </xf>
    <xf numFmtId="0" fontId="10" fillId="6" borderId="6" xfId="1" applyFont="1" applyFill="1" applyBorder="1" applyAlignment="1">
      <alignment horizontal="center"/>
    </xf>
    <xf numFmtId="0" fontId="10" fillId="6" borderId="7" xfId="1" applyFont="1" applyFill="1" applyBorder="1" applyAlignment="1">
      <alignment horizontal="center"/>
    </xf>
    <xf numFmtId="0" fontId="7" fillId="6" borderId="8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43" fontId="0" fillId="0" borderId="0" xfId="0" applyNumberFormat="1"/>
    <xf numFmtId="164" fontId="5" fillId="0" borderId="18" xfId="0" applyNumberFormat="1" applyFont="1" applyFill="1" applyBorder="1"/>
    <xf numFmtId="43" fontId="0" fillId="0" borderId="20" xfId="0" applyNumberFormat="1" applyBorder="1"/>
    <xf numFmtId="3" fontId="5" fillId="0" borderId="19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16" fontId="7" fillId="6" borderId="13" xfId="0" applyNumberFormat="1" applyFont="1" applyFill="1" applyBorder="1" applyAlignment="1">
      <alignment horizontal="center"/>
    </xf>
    <xf numFmtId="43" fontId="0" fillId="0" borderId="0" xfId="3" applyFont="1"/>
    <xf numFmtId="0" fontId="0" fillId="0" borderId="0" xfId="0" applyFill="1"/>
    <xf numFmtId="43" fontId="0" fillId="4" borderId="0" xfId="3" applyFont="1" applyFill="1"/>
    <xf numFmtId="0" fontId="0" fillId="0" borderId="0" xfId="0" applyAlignment="1">
      <alignment horizontal="left" vertical="center" wrapText="1"/>
    </xf>
    <xf numFmtId="0" fontId="0" fillId="4" borderId="0" xfId="0" applyFill="1"/>
    <xf numFmtId="43" fontId="0" fillId="4" borderId="0" xfId="0" applyNumberFormat="1" applyFill="1"/>
    <xf numFmtId="0" fontId="1" fillId="5" borderId="0" xfId="0" applyFont="1" applyFill="1"/>
    <xf numFmtId="0" fontId="1" fillId="3" borderId="0" xfId="0" applyFont="1" applyFill="1" applyAlignment="1">
      <alignment horizontal="right"/>
    </xf>
    <xf numFmtId="43" fontId="1" fillId="3" borderId="0" xfId="3" applyFont="1" applyFill="1"/>
    <xf numFmtId="43" fontId="1" fillId="3" borderId="0" xfId="0" applyNumberFormat="1" applyFont="1" applyFill="1"/>
    <xf numFmtId="0" fontId="1" fillId="3" borderId="0" xfId="0" applyFont="1" applyFill="1"/>
    <xf numFmtId="0" fontId="1" fillId="5" borderId="0" xfId="0" applyFont="1" applyFill="1" applyAlignment="1">
      <alignment horizontal="right"/>
    </xf>
    <xf numFmtId="43" fontId="1" fillId="5" borderId="0" xfId="3" applyFont="1" applyFill="1"/>
    <xf numFmtId="43" fontId="1" fillId="5" borderId="0" xfId="0" applyNumberFormat="1" applyFont="1" applyFill="1"/>
    <xf numFmtId="0" fontId="3" fillId="7" borderId="0" xfId="0" applyFont="1" applyFill="1" applyAlignment="1">
      <alignment horizontal="right"/>
    </xf>
    <xf numFmtId="171" fontId="3" fillId="7" borderId="0" xfId="3" applyNumberFormat="1" applyFont="1" applyFill="1"/>
    <xf numFmtId="43" fontId="3" fillId="7" borderId="0" xfId="3" applyFont="1" applyFill="1"/>
    <xf numFmtId="43" fontId="3" fillId="7" borderId="0" xfId="0" applyNumberFormat="1" applyFont="1" applyFill="1"/>
    <xf numFmtId="0" fontId="3" fillId="7" borderId="0" xfId="0" applyFont="1" applyFill="1"/>
    <xf numFmtId="0" fontId="12" fillId="0" borderId="0" xfId="0" applyFont="1"/>
    <xf numFmtId="43" fontId="12" fillId="0" borderId="0" xfId="3" applyFont="1"/>
    <xf numFmtId="0" fontId="14" fillId="6" borderId="0" xfId="0" applyFont="1" applyFill="1" applyAlignment="1">
      <alignment horizontal="right"/>
    </xf>
    <xf numFmtId="17" fontId="15" fillId="6" borderId="14" xfId="0" applyNumberFormat="1" applyFont="1" applyFill="1" applyBorder="1" applyAlignment="1">
      <alignment horizontal="center"/>
    </xf>
    <xf numFmtId="43" fontId="15" fillId="6" borderId="14" xfId="3" applyFont="1" applyFill="1" applyBorder="1" applyAlignment="1">
      <alignment horizontal="center"/>
    </xf>
    <xf numFmtId="0" fontId="14" fillId="6" borderId="0" xfId="0" applyFont="1" applyFill="1"/>
    <xf numFmtId="0" fontId="14" fillId="0" borderId="0" xfId="0" applyFont="1" applyFill="1"/>
    <xf numFmtId="0" fontId="1" fillId="0" borderId="0" xfId="0" applyFont="1" applyFill="1"/>
    <xf numFmtId="43" fontId="0" fillId="0" borderId="0" xfId="3" applyFont="1" applyFill="1"/>
    <xf numFmtId="43" fontId="0" fillId="0" borderId="0" xfId="0" applyNumberFormat="1" applyFill="1"/>
    <xf numFmtId="0" fontId="1" fillId="0" borderId="0" xfId="0" applyFont="1" applyFill="1" applyAlignment="1">
      <alignment horizontal="right"/>
    </xf>
    <xf numFmtId="43" fontId="1" fillId="0" borderId="0" xfId="3" applyFont="1" applyFill="1"/>
    <xf numFmtId="43" fontId="1" fillId="0" borderId="0" xfId="0" applyNumberFormat="1" applyFont="1" applyFill="1"/>
    <xf numFmtId="0" fontId="3" fillId="0" borderId="0" xfId="0" applyFont="1" applyFill="1"/>
    <xf numFmtId="0" fontId="12" fillId="0" borderId="0" xfId="0" applyFont="1" applyFill="1"/>
    <xf numFmtId="43" fontId="12" fillId="0" borderId="0" xfId="3" applyFont="1" applyFill="1"/>
    <xf numFmtId="0" fontId="1" fillId="3" borderId="0" xfId="0" applyFont="1" applyFill="1" applyAlignment="1">
      <alignment horizontal="right"/>
    </xf>
    <xf numFmtId="0" fontId="1" fillId="0" borderId="4" xfId="0" applyFont="1" applyFill="1" applyBorder="1"/>
    <xf numFmtId="0" fontId="0" fillId="0" borderId="0" xfId="0" applyFill="1" applyBorder="1"/>
    <xf numFmtId="43" fontId="0" fillId="0" borderId="0" xfId="3" applyFont="1" applyFill="1" applyBorder="1"/>
    <xf numFmtId="43" fontId="0" fillId="0" borderId="0" xfId="0" applyNumberFormat="1" applyFill="1" applyBorder="1"/>
    <xf numFmtId="43" fontId="0" fillId="0" borderId="5" xfId="3" applyFont="1" applyFill="1" applyBorder="1"/>
    <xf numFmtId="0" fontId="0" fillId="0" borderId="4" xfId="0" applyFill="1" applyBorder="1"/>
    <xf numFmtId="0" fontId="1" fillId="0" borderId="0" xfId="0" applyFont="1" applyFill="1" applyBorder="1"/>
    <xf numFmtId="0" fontId="0" fillId="0" borderId="0" xfId="0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right"/>
    </xf>
    <xf numFmtId="0" fontId="1" fillId="3" borderId="0" xfId="0" applyFont="1" applyFill="1" applyBorder="1" applyAlignment="1">
      <alignment horizontal="right"/>
    </xf>
    <xf numFmtId="43" fontId="1" fillId="3" borderId="0" xfId="3" applyFont="1" applyFill="1" applyBorder="1"/>
    <xf numFmtId="43" fontId="1" fillId="3" borderId="0" xfId="0" applyNumberFormat="1" applyFont="1" applyFill="1" applyBorder="1"/>
    <xf numFmtId="43" fontId="1" fillId="3" borderId="5" xfId="3" applyFont="1" applyFill="1" applyBorder="1"/>
    <xf numFmtId="0" fontId="1" fillId="3" borderId="4" xfId="0" applyFont="1" applyFill="1" applyBorder="1"/>
    <xf numFmtId="0" fontId="3" fillId="5" borderId="6" xfId="0" applyFont="1" applyFill="1" applyBorder="1" applyAlignment="1">
      <alignment horizontal="right"/>
    </xf>
    <xf numFmtId="0" fontId="3" fillId="5" borderId="13" xfId="0" applyFont="1" applyFill="1" applyBorder="1" applyAlignment="1">
      <alignment horizontal="right"/>
    </xf>
    <xf numFmtId="171" fontId="13" fillId="5" borderId="13" xfId="3" applyNumberFormat="1" applyFont="1" applyFill="1" applyBorder="1"/>
    <xf numFmtId="171" fontId="3" fillId="5" borderId="13" xfId="3" applyNumberFormat="1" applyFont="1" applyFill="1" applyBorder="1"/>
    <xf numFmtId="43" fontId="3" fillId="5" borderId="13" xfId="3" applyFont="1" applyFill="1" applyBorder="1"/>
    <xf numFmtId="43" fontId="3" fillId="5" borderId="7" xfId="3" applyFont="1" applyFill="1" applyBorder="1"/>
    <xf numFmtId="0" fontId="1" fillId="2" borderId="4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43" fontId="1" fillId="2" borderId="0" xfId="3" applyFont="1" applyFill="1" applyBorder="1"/>
    <xf numFmtId="43" fontId="1" fillId="2" borderId="0" xfId="0" applyNumberFormat="1" applyFont="1" applyFill="1" applyBorder="1"/>
    <xf numFmtId="43" fontId="1" fillId="2" borderId="5" xfId="3" applyFont="1" applyFill="1" applyBorder="1"/>
    <xf numFmtId="0" fontId="7" fillId="6" borderId="13" xfId="0" applyFont="1" applyFill="1" applyBorder="1" applyAlignment="1">
      <alignment horizontal="center" vertical="center"/>
    </xf>
    <xf numFmtId="43" fontId="0" fillId="0" borderId="5" xfId="0" applyNumberFormat="1" applyFill="1" applyBorder="1"/>
    <xf numFmtId="0" fontId="7" fillId="6" borderId="2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17" fontId="16" fillId="2" borderId="0" xfId="0" applyNumberFormat="1" applyFont="1" applyFill="1" applyBorder="1" applyAlignment="1">
      <alignment horizontal="center" vertical="center"/>
    </xf>
    <xf numFmtId="43" fontId="16" fillId="2" borderId="0" xfId="3" applyFont="1" applyFill="1" applyBorder="1" applyAlignment="1">
      <alignment horizontal="center" vertical="center" wrapText="1"/>
    </xf>
    <xf numFmtId="17" fontId="16" fillId="2" borderId="0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 wrapText="1"/>
    </xf>
    <xf numFmtId="0" fontId="17" fillId="0" borderId="0" xfId="0" quotePrefix="1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24" xfId="0" applyBorder="1"/>
    <xf numFmtId="0" fontId="0" fillId="0" borderId="6" xfId="0" applyBorder="1"/>
    <xf numFmtId="0" fontId="0" fillId="0" borderId="13" xfId="0" applyBorder="1" applyAlignment="1">
      <alignment horizontal="center"/>
    </xf>
    <xf numFmtId="0" fontId="0" fillId="0" borderId="13" xfId="0" applyBorder="1"/>
    <xf numFmtId="0" fontId="0" fillId="0" borderId="7" xfId="0" applyBorder="1"/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25" xfId="0" applyFont="1" applyFill="1" applyBorder="1"/>
    <xf numFmtId="0" fontId="18" fillId="0" borderId="25" xfId="0" applyFont="1" applyFill="1" applyBorder="1"/>
    <xf numFmtId="0" fontId="19" fillId="0" borderId="25" xfId="0" applyFont="1" applyFill="1" applyBorder="1"/>
    <xf numFmtId="43" fontId="7" fillId="0" borderId="26" xfId="3" applyFont="1" applyFill="1" applyBorder="1" applyAlignment="1">
      <alignment horizontal="center"/>
    </xf>
    <xf numFmtId="43" fontId="7" fillId="0" borderId="27" xfId="3" applyFont="1" applyFill="1" applyBorder="1" applyAlignment="1">
      <alignment horizontal="center"/>
    </xf>
    <xf numFmtId="43" fontId="18" fillId="0" borderId="26" xfId="3" applyFont="1" applyFill="1" applyBorder="1"/>
    <xf numFmtId="43" fontId="18" fillId="0" borderId="27" xfId="3" applyFont="1" applyFill="1" applyBorder="1"/>
    <xf numFmtId="43" fontId="19" fillId="0" borderId="26" xfId="3" applyFont="1" applyFill="1" applyBorder="1"/>
    <xf numFmtId="43" fontId="19" fillId="0" borderId="27" xfId="3" applyFont="1" applyFill="1" applyBorder="1"/>
    <xf numFmtId="43" fontId="7" fillId="0" borderId="26" xfId="3" applyFont="1" applyFill="1" applyBorder="1"/>
    <xf numFmtId="43" fontId="7" fillId="0" borderId="27" xfId="3" applyFont="1" applyFill="1" applyBorder="1"/>
    <xf numFmtId="0" fontId="21" fillId="6" borderId="0" xfId="0" applyFont="1" applyFill="1" applyAlignment="1">
      <alignment horizontal="center"/>
    </xf>
    <xf numFmtId="0" fontId="7" fillId="4" borderId="28" xfId="0" applyFont="1" applyFill="1" applyBorder="1"/>
    <xf numFmtId="43" fontId="7" fillId="4" borderId="14" xfId="3" applyFont="1" applyFill="1" applyBorder="1"/>
    <xf numFmtId="43" fontId="7" fillId="4" borderId="29" xfId="3" applyFont="1" applyFill="1" applyBorder="1"/>
    <xf numFmtId="0" fontId="20" fillId="4" borderId="28" xfId="0" applyFont="1" applyFill="1" applyBorder="1"/>
    <xf numFmtId="43" fontId="20" fillId="4" borderId="14" xfId="3" applyFont="1" applyFill="1" applyBorder="1"/>
    <xf numFmtId="43" fontId="20" fillId="4" borderId="29" xfId="3" applyFont="1" applyFill="1" applyBorder="1"/>
    <xf numFmtId="0" fontId="7" fillId="0" borderId="25" xfId="0" applyFont="1" applyFill="1" applyBorder="1" applyAlignment="1">
      <alignment horizontal="left"/>
    </xf>
    <xf numFmtId="0" fontId="22" fillId="6" borderId="30" xfId="0" applyFont="1" applyFill="1" applyBorder="1" applyAlignment="1">
      <alignment horizontal="center"/>
    </xf>
    <xf numFmtId="0" fontId="21" fillId="6" borderId="2" xfId="0" applyFont="1" applyFill="1" applyBorder="1" applyAlignment="1">
      <alignment horizontal="center" vertical="center"/>
    </xf>
    <xf numFmtId="0" fontId="21" fillId="6" borderId="12" xfId="0" applyFont="1" applyFill="1" applyBorder="1" applyAlignment="1">
      <alignment horizontal="center" vertical="center"/>
    </xf>
    <xf numFmtId="0" fontId="21" fillId="6" borderId="3" xfId="0" applyFont="1" applyFill="1" applyBorder="1" applyAlignment="1">
      <alignment horizontal="center" vertical="center"/>
    </xf>
    <xf numFmtId="0" fontId="22" fillId="6" borderId="4" xfId="0" applyFont="1" applyFill="1" applyBorder="1" applyAlignment="1">
      <alignment horizontal="center" vertical="center"/>
    </xf>
    <xf numFmtId="0" fontId="22" fillId="6" borderId="0" xfId="0" applyFont="1" applyFill="1" applyBorder="1" applyAlignment="1">
      <alignment horizontal="center" vertical="center"/>
    </xf>
    <xf numFmtId="0" fontId="22" fillId="6" borderId="5" xfId="0" applyFont="1" applyFill="1" applyBorder="1" applyAlignment="1">
      <alignment horizontal="center" vertical="center"/>
    </xf>
    <xf numFmtId="0" fontId="2" fillId="0" borderId="0" xfId="1" applyFill="1" applyBorder="1" applyAlignment="1">
      <alignment horizontal="center" wrapText="1"/>
    </xf>
    <xf numFmtId="0" fontId="2" fillId="0" borderId="0" xfId="1" applyFill="1" applyBorder="1" applyAlignment="1">
      <alignment wrapText="1"/>
    </xf>
    <xf numFmtId="0" fontId="2" fillId="0" borderId="0" xfId="1" applyBorder="1"/>
    <xf numFmtId="0" fontId="7" fillId="6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23" fillId="6" borderId="21" xfId="0" applyFont="1" applyFill="1" applyBorder="1" applyAlignment="1">
      <alignment horizontal="center"/>
    </xf>
    <xf numFmtId="0" fontId="23" fillId="6" borderId="22" xfId="0" applyFont="1" applyFill="1" applyBorder="1" applyAlignment="1">
      <alignment horizontal="center"/>
    </xf>
    <xf numFmtId="0" fontId="23" fillId="6" borderId="23" xfId="0" applyFont="1" applyFill="1" applyBorder="1" applyAlignment="1">
      <alignment horizontal="center"/>
    </xf>
  </cellXfs>
  <cellStyles count="5">
    <cellStyle name="Comma" xfId="3" builtinId="3"/>
    <cellStyle name="Comma 2" xfId="2" xr:uid="{3FE66BB1-39CD-4F50-A7C9-B0D383474F83}"/>
    <cellStyle name="Comma 2 2" xfId="4" xr:uid="{4761DD35-2179-49BA-887A-D8D1F5ECC053}"/>
    <cellStyle name="Normal" xfId="0" builtinId="0"/>
    <cellStyle name="Normal 2" xfId="1" xr:uid="{DB4519B2-BF2D-4DD9-9928-7AD161BAB9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85067-1F0F-4563-909C-340398F69502}">
  <sheetPr codeName="Sheet1"/>
  <dimension ref="A1:I10"/>
  <sheetViews>
    <sheetView zoomScale="170" zoomScaleNormal="170" workbookViewId="0">
      <selection activeCell="E11" sqref="E11"/>
    </sheetView>
  </sheetViews>
  <sheetFormatPr defaultColWidth="12.44140625" defaultRowHeight="15.6" x14ac:dyDescent="0.3"/>
  <cols>
    <col min="1" max="1" width="32.5546875" style="1" customWidth="1"/>
    <col min="2" max="2" width="12.44140625" style="5"/>
    <col min="3" max="16384" width="12.44140625" style="1"/>
  </cols>
  <sheetData>
    <row r="1" spans="1:9" ht="18" x14ac:dyDescent="0.35">
      <c r="A1" s="40" t="s">
        <v>9</v>
      </c>
      <c r="B1" s="41"/>
      <c r="D1" s="173"/>
      <c r="E1" s="173"/>
      <c r="F1" s="173"/>
      <c r="G1" s="173"/>
      <c r="H1" s="173"/>
      <c r="I1" s="173"/>
    </row>
    <row r="2" spans="1:9" ht="16.05" customHeight="1" thickBot="1" x14ac:dyDescent="0.4">
      <c r="A2" s="42" t="s">
        <v>1</v>
      </c>
      <c r="B2" s="43"/>
      <c r="D2" s="172"/>
      <c r="E2" s="172"/>
      <c r="F2" s="172"/>
      <c r="G2" s="172"/>
      <c r="H2" s="172"/>
      <c r="I2" s="173"/>
    </row>
    <row r="3" spans="1:9" ht="16.05" customHeight="1" x14ac:dyDescent="0.3">
      <c r="A3" s="6" t="s">
        <v>13</v>
      </c>
      <c r="B3" s="7" t="s">
        <v>14</v>
      </c>
      <c r="D3" s="172"/>
      <c r="E3" s="172"/>
      <c r="F3" s="172"/>
      <c r="G3" s="172"/>
      <c r="H3" s="172"/>
      <c r="I3" s="173"/>
    </row>
    <row r="4" spans="1:9" x14ac:dyDescent="0.3">
      <c r="A4" s="8" t="s">
        <v>103</v>
      </c>
      <c r="B4" s="9">
        <v>1500</v>
      </c>
      <c r="D4" s="172"/>
      <c r="E4" s="172"/>
      <c r="F4" s="172"/>
      <c r="G4" s="172"/>
      <c r="H4" s="172"/>
      <c r="I4" s="173"/>
    </row>
    <row r="5" spans="1:9" x14ac:dyDescent="0.3">
      <c r="A5" s="8" t="s">
        <v>104</v>
      </c>
      <c r="B5" s="9">
        <v>300</v>
      </c>
      <c r="D5" s="172"/>
      <c r="E5" s="172"/>
      <c r="F5" s="172"/>
      <c r="G5" s="172"/>
      <c r="H5" s="172"/>
      <c r="I5" s="173"/>
    </row>
    <row r="6" spans="1:9" x14ac:dyDescent="0.3">
      <c r="A6" s="8" t="s">
        <v>10</v>
      </c>
      <c r="B6" s="9">
        <v>500</v>
      </c>
      <c r="D6" s="172"/>
      <c r="E6" s="172"/>
      <c r="F6" s="172"/>
      <c r="G6" s="172"/>
      <c r="H6" s="172"/>
      <c r="I6" s="173"/>
    </row>
    <row r="7" spans="1:9" x14ac:dyDescent="0.3">
      <c r="A7" s="8" t="s">
        <v>11</v>
      </c>
      <c r="B7" s="9">
        <v>300</v>
      </c>
      <c r="D7" s="171"/>
      <c r="E7" s="171"/>
      <c r="F7" s="171"/>
      <c r="G7" s="171"/>
      <c r="H7" s="171"/>
      <c r="I7" s="173"/>
    </row>
    <row r="8" spans="1:9" x14ac:dyDescent="0.3">
      <c r="A8" s="8" t="s">
        <v>15</v>
      </c>
      <c r="B8" s="9">
        <v>100</v>
      </c>
      <c r="D8" s="2"/>
      <c r="E8" s="2"/>
      <c r="F8" s="2"/>
      <c r="G8" s="2"/>
      <c r="H8" s="2"/>
    </row>
    <row r="9" spans="1:9" x14ac:dyDescent="0.3">
      <c r="A9" s="8" t="s">
        <v>12</v>
      </c>
      <c r="B9" s="9">
        <v>0</v>
      </c>
      <c r="D9" s="2"/>
      <c r="E9" s="2"/>
      <c r="F9" s="2"/>
      <c r="G9" s="2"/>
      <c r="H9" s="2"/>
    </row>
    <row r="10" spans="1:9" ht="18.600000000000001" thickBot="1" x14ac:dyDescent="0.4">
      <c r="A10" s="10" t="s">
        <v>0</v>
      </c>
      <c r="B10" s="11">
        <f>SUM(B4:B9)</f>
        <v>2700</v>
      </c>
    </row>
  </sheetData>
  <mergeCells count="2">
    <mergeCell ref="A1:B1"/>
    <mergeCell ref="A2:B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33927-AEA6-4DC0-B4A6-F7A61C2F774F}">
  <sheetPr codeName="Sheet2"/>
  <dimension ref="A1:N36"/>
  <sheetViews>
    <sheetView workbookViewId="0">
      <selection activeCell="L19" sqref="L19"/>
    </sheetView>
  </sheetViews>
  <sheetFormatPr defaultRowHeight="14.4" x14ac:dyDescent="0.3"/>
  <cols>
    <col min="1" max="1" width="62.33203125" customWidth="1"/>
    <col min="2" max="2" width="22.44140625" customWidth="1"/>
    <col min="3" max="3" width="13.5546875" customWidth="1"/>
    <col min="4" max="4" width="14.109375" customWidth="1"/>
    <col min="5" max="5" width="14.44140625" customWidth="1"/>
    <col min="6" max="6" width="13.6640625" customWidth="1"/>
    <col min="7" max="7" width="14.109375" customWidth="1"/>
    <col min="8" max="8" width="13.6640625" customWidth="1"/>
    <col min="9" max="9" width="15.44140625" customWidth="1"/>
    <col min="10" max="10" width="11.6640625" customWidth="1"/>
    <col min="11" max="11" width="15.33203125" customWidth="1"/>
    <col min="12" max="12" width="16.88671875" customWidth="1"/>
    <col min="13" max="13" width="12.44140625" customWidth="1"/>
    <col min="14" max="14" width="19.88671875" customWidth="1"/>
    <col min="16" max="16" width="14.21875" bestFit="1" customWidth="1"/>
    <col min="17" max="17" width="15.88671875" bestFit="1" customWidth="1"/>
    <col min="18" max="18" width="15.88671875" customWidth="1"/>
    <col min="19" max="19" width="13.33203125" bestFit="1" customWidth="1"/>
    <col min="20" max="20" width="12.44140625" customWidth="1"/>
  </cols>
  <sheetData>
    <row r="1" spans="1:14" ht="18" customHeight="1" x14ac:dyDescent="0.3">
      <c r="A1" s="44" t="s">
        <v>9</v>
      </c>
    </row>
    <row r="2" spans="1:14" ht="18" customHeight="1" thickBot="1" x14ac:dyDescent="0.35">
      <c r="A2" s="45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.6" customHeight="1" thickBot="1" x14ac:dyDescent="0.4">
      <c r="A3" s="12" t="s">
        <v>34</v>
      </c>
      <c r="B3" s="13" t="s">
        <v>22</v>
      </c>
      <c r="C3" s="13" t="s">
        <v>23</v>
      </c>
      <c r="D3" s="13" t="s">
        <v>24</v>
      </c>
      <c r="E3" s="13" t="s">
        <v>25</v>
      </c>
      <c r="F3" s="13" t="s">
        <v>26</v>
      </c>
      <c r="G3" s="13" t="s">
        <v>27</v>
      </c>
      <c r="H3" s="13" t="s">
        <v>28</v>
      </c>
      <c r="I3" s="13" t="s">
        <v>29</v>
      </c>
      <c r="J3" s="13" t="s">
        <v>30</v>
      </c>
      <c r="K3" s="13" t="s">
        <v>31</v>
      </c>
      <c r="L3" s="13" t="s">
        <v>32</v>
      </c>
      <c r="M3" s="13" t="s">
        <v>33</v>
      </c>
      <c r="N3" s="15" t="s">
        <v>35</v>
      </c>
    </row>
    <row r="4" spans="1:14" ht="15.6" x14ac:dyDescent="0.3">
      <c r="A4" s="16" t="s">
        <v>8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8"/>
    </row>
    <row r="5" spans="1:14" ht="15.6" x14ac:dyDescent="0.3">
      <c r="A5" s="19" t="s">
        <v>16</v>
      </c>
      <c r="B5" s="20">
        <v>0</v>
      </c>
      <c r="C5" s="20">
        <v>0</v>
      </c>
      <c r="D5" s="20">
        <v>3600</v>
      </c>
      <c r="E5" s="20">
        <v>3600</v>
      </c>
      <c r="F5" s="20">
        <v>3600</v>
      </c>
      <c r="G5" s="20">
        <v>3600</v>
      </c>
      <c r="H5" s="20">
        <v>3600</v>
      </c>
      <c r="I5" s="20">
        <v>3600</v>
      </c>
      <c r="J5" s="20">
        <v>3600</v>
      </c>
      <c r="K5" s="20">
        <v>3600</v>
      </c>
      <c r="L5" s="20">
        <v>3600</v>
      </c>
      <c r="M5" s="20">
        <v>3600</v>
      </c>
      <c r="N5" s="21">
        <f>SUM(B5:M5)</f>
        <v>36000</v>
      </c>
    </row>
    <row r="6" spans="1:14" ht="15.6" x14ac:dyDescent="0.3">
      <c r="A6" s="19" t="s">
        <v>17</v>
      </c>
      <c r="B6" s="20">
        <v>0</v>
      </c>
      <c r="C6" s="20">
        <v>0</v>
      </c>
      <c r="D6" s="20">
        <v>20</v>
      </c>
      <c r="E6" s="20">
        <v>10</v>
      </c>
      <c r="F6" s="20">
        <v>50</v>
      </c>
      <c r="G6" s="20">
        <v>20</v>
      </c>
      <c r="H6" s="20">
        <v>10</v>
      </c>
      <c r="I6" s="20">
        <v>5</v>
      </c>
      <c r="J6" s="20">
        <v>5</v>
      </c>
      <c r="K6" s="20">
        <v>30</v>
      </c>
      <c r="L6" s="20">
        <v>10</v>
      </c>
      <c r="M6" s="20">
        <v>80</v>
      </c>
      <c r="N6" s="21">
        <f t="shared" ref="N6:N9" si="0">SUM(B6:M6)</f>
        <v>240</v>
      </c>
    </row>
    <row r="7" spans="1:14" ht="15.6" x14ac:dyDescent="0.3">
      <c r="A7" s="22" t="s">
        <v>18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4"/>
    </row>
    <row r="8" spans="1:14" ht="15.6" x14ac:dyDescent="0.3">
      <c r="A8" s="25" t="s">
        <v>19</v>
      </c>
      <c r="B8" s="20">
        <v>0</v>
      </c>
      <c r="C8" s="20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1">
        <f t="shared" si="0"/>
        <v>0</v>
      </c>
    </row>
    <row r="9" spans="1:14" ht="15.6" x14ac:dyDescent="0.3">
      <c r="A9" s="25" t="s">
        <v>41</v>
      </c>
      <c r="B9" s="20">
        <v>0</v>
      </c>
      <c r="C9" s="20">
        <v>0</v>
      </c>
      <c r="D9" s="20">
        <v>15</v>
      </c>
      <c r="E9" s="20">
        <v>0</v>
      </c>
      <c r="F9" s="20">
        <v>20</v>
      </c>
      <c r="G9" s="20">
        <v>0</v>
      </c>
      <c r="H9" s="20">
        <v>5</v>
      </c>
      <c r="I9" s="20">
        <v>5</v>
      </c>
      <c r="J9" s="20">
        <v>40</v>
      </c>
      <c r="K9" s="20">
        <v>0</v>
      </c>
      <c r="L9" s="20">
        <v>10</v>
      </c>
      <c r="M9" s="20">
        <v>10</v>
      </c>
      <c r="N9" s="21">
        <f t="shared" si="0"/>
        <v>105</v>
      </c>
    </row>
    <row r="10" spans="1:14" ht="17.399999999999999" x14ac:dyDescent="0.45">
      <c r="A10" s="26" t="s">
        <v>7</v>
      </c>
      <c r="B10" s="27">
        <f t="shared" ref="B10:N10" si="1">SUM(B5:B9)</f>
        <v>0</v>
      </c>
      <c r="C10" s="27">
        <f t="shared" si="1"/>
        <v>0</v>
      </c>
      <c r="D10" s="27">
        <f t="shared" si="1"/>
        <v>3635</v>
      </c>
      <c r="E10" s="27">
        <f t="shared" si="1"/>
        <v>3610</v>
      </c>
      <c r="F10" s="27">
        <f t="shared" si="1"/>
        <v>3670</v>
      </c>
      <c r="G10" s="27">
        <f t="shared" si="1"/>
        <v>3620</v>
      </c>
      <c r="H10" s="27">
        <f t="shared" si="1"/>
        <v>3615</v>
      </c>
      <c r="I10" s="27">
        <f t="shared" si="1"/>
        <v>3610</v>
      </c>
      <c r="J10" s="27">
        <f t="shared" si="1"/>
        <v>3645</v>
      </c>
      <c r="K10" s="27">
        <f t="shared" si="1"/>
        <v>3630</v>
      </c>
      <c r="L10" s="27">
        <f t="shared" si="1"/>
        <v>3620</v>
      </c>
      <c r="M10" s="27">
        <f t="shared" si="1"/>
        <v>3690</v>
      </c>
      <c r="N10" s="28">
        <f t="shared" si="1"/>
        <v>36345</v>
      </c>
    </row>
    <row r="11" spans="1:14" ht="15.6" x14ac:dyDescent="0.3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1"/>
    </row>
    <row r="12" spans="1:14" ht="15.6" x14ac:dyDescent="0.3">
      <c r="A12" s="29" t="s">
        <v>6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1"/>
    </row>
    <row r="13" spans="1:14" ht="15.6" x14ac:dyDescent="0.3">
      <c r="A13" s="19" t="s">
        <v>20</v>
      </c>
      <c r="B13" s="20">
        <v>0</v>
      </c>
      <c r="C13" s="20">
        <v>0</v>
      </c>
      <c r="D13" s="20">
        <v>150</v>
      </c>
      <c r="E13" s="20">
        <v>150</v>
      </c>
      <c r="F13" s="20">
        <v>150</v>
      </c>
      <c r="G13" s="20">
        <v>150</v>
      </c>
      <c r="H13" s="20">
        <v>150</v>
      </c>
      <c r="I13" s="20">
        <v>150</v>
      </c>
      <c r="J13" s="20">
        <v>150</v>
      </c>
      <c r="K13" s="20">
        <v>150</v>
      </c>
      <c r="L13" s="20">
        <v>150</v>
      </c>
      <c r="M13" s="20">
        <v>150</v>
      </c>
      <c r="N13" s="21">
        <f>SUM(B13:M13)</f>
        <v>1500</v>
      </c>
    </row>
    <row r="14" spans="1:14" ht="15.6" x14ac:dyDescent="0.3">
      <c r="A14" s="19" t="s">
        <v>38</v>
      </c>
      <c r="B14" s="20">
        <v>0</v>
      </c>
      <c r="C14" s="20">
        <v>0</v>
      </c>
      <c r="D14" s="20">
        <v>75</v>
      </c>
      <c r="E14" s="20">
        <v>75</v>
      </c>
      <c r="F14" s="20">
        <v>75</v>
      </c>
      <c r="G14" s="20">
        <v>75</v>
      </c>
      <c r="H14" s="20">
        <v>75</v>
      </c>
      <c r="I14" s="20">
        <v>75</v>
      </c>
      <c r="J14" s="20">
        <v>75</v>
      </c>
      <c r="K14" s="20">
        <v>75</v>
      </c>
      <c r="L14" s="20">
        <v>75</v>
      </c>
      <c r="M14" s="20">
        <v>75</v>
      </c>
      <c r="N14" s="21">
        <f t="shared" ref="N14:N18" si="2">SUM(B14:M14)</f>
        <v>750</v>
      </c>
    </row>
    <row r="15" spans="1:14" ht="15.6" x14ac:dyDescent="0.3">
      <c r="A15" s="19" t="s">
        <v>37</v>
      </c>
      <c r="B15" s="20">
        <v>0</v>
      </c>
      <c r="C15" s="20">
        <v>0</v>
      </c>
      <c r="D15" s="20">
        <v>50</v>
      </c>
      <c r="E15" s="20">
        <v>50</v>
      </c>
      <c r="F15" s="20">
        <v>50</v>
      </c>
      <c r="G15" s="20">
        <v>50</v>
      </c>
      <c r="H15" s="20">
        <v>50</v>
      </c>
      <c r="I15" s="20">
        <v>50</v>
      </c>
      <c r="J15" s="20">
        <v>50</v>
      </c>
      <c r="K15" s="20">
        <v>50</v>
      </c>
      <c r="L15" s="20">
        <v>50</v>
      </c>
      <c r="M15" s="20">
        <v>50</v>
      </c>
      <c r="N15" s="21">
        <f t="shared" si="2"/>
        <v>500</v>
      </c>
    </row>
    <row r="16" spans="1:14" ht="15.6" x14ac:dyDescent="0.3">
      <c r="A16" s="19" t="s">
        <v>12</v>
      </c>
      <c r="B16" s="20">
        <v>0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10.99</v>
      </c>
      <c r="J16" s="20">
        <v>10.99</v>
      </c>
      <c r="K16" s="20">
        <v>10.99</v>
      </c>
      <c r="L16" s="20">
        <v>10.99</v>
      </c>
      <c r="M16" s="20">
        <v>10.99</v>
      </c>
      <c r="N16" s="21">
        <f t="shared" si="2"/>
        <v>54.95</v>
      </c>
    </row>
    <row r="17" spans="1:14" ht="15.6" x14ac:dyDescent="0.3">
      <c r="A17" s="19" t="s">
        <v>83</v>
      </c>
      <c r="B17" s="20">
        <v>0</v>
      </c>
      <c r="C17" s="20">
        <v>0</v>
      </c>
      <c r="D17" s="20">
        <v>50</v>
      </c>
      <c r="E17" s="20">
        <v>50</v>
      </c>
      <c r="F17" s="20">
        <v>50</v>
      </c>
      <c r="G17" s="20">
        <v>50</v>
      </c>
      <c r="H17" s="20">
        <v>50</v>
      </c>
      <c r="I17" s="20">
        <v>50</v>
      </c>
      <c r="J17" s="20">
        <v>50</v>
      </c>
      <c r="K17" s="20">
        <v>50</v>
      </c>
      <c r="L17" s="20">
        <v>50</v>
      </c>
      <c r="M17" s="20">
        <v>50</v>
      </c>
      <c r="N17" s="21">
        <f>SUM(B17:M17)</f>
        <v>500</v>
      </c>
    </row>
    <row r="18" spans="1:14" ht="15.6" x14ac:dyDescent="0.3">
      <c r="A18" s="19" t="s">
        <v>21</v>
      </c>
      <c r="B18" s="20">
        <v>0</v>
      </c>
      <c r="C18" s="20">
        <v>0</v>
      </c>
      <c r="D18" s="20">
        <v>40</v>
      </c>
      <c r="E18" s="20">
        <v>40</v>
      </c>
      <c r="F18" s="20">
        <v>40</v>
      </c>
      <c r="G18" s="20">
        <v>40</v>
      </c>
      <c r="H18" s="20">
        <v>40</v>
      </c>
      <c r="I18" s="20">
        <v>40</v>
      </c>
      <c r="J18" s="20">
        <v>40</v>
      </c>
      <c r="K18" s="20">
        <v>40</v>
      </c>
      <c r="L18" s="20">
        <v>40</v>
      </c>
      <c r="M18" s="20">
        <v>40</v>
      </c>
      <c r="N18" s="21">
        <f t="shared" si="2"/>
        <v>400</v>
      </c>
    </row>
    <row r="19" spans="1:14" s="4" customFormat="1" ht="17.399999999999999" x14ac:dyDescent="0.45">
      <c r="A19" s="26" t="s">
        <v>5</v>
      </c>
      <c r="B19" s="27">
        <f>SUM(B13:B18)</f>
        <v>0</v>
      </c>
      <c r="C19" s="27">
        <f>SUM(C13:C18)</f>
        <v>0</v>
      </c>
      <c r="D19" s="27">
        <f>SUM(D13:D18)</f>
        <v>365</v>
      </c>
      <c r="E19" s="27">
        <f>SUM(E13:E18)</f>
        <v>365</v>
      </c>
      <c r="F19" s="27">
        <f>SUM(F13:F18)</f>
        <v>365</v>
      </c>
      <c r="G19" s="27">
        <f>SUM(G13:G18)</f>
        <v>365</v>
      </c>
      <c r="H19" s="27">
        <f>SUM(H13:H18)</f>
        <v>365</v>
      </c>
      <c r="I19" s="27">
        <f>SUM(I13:I18)</f>
        <v>375.99</v>
      </c>
      <c r="J19" s="27">
        <f>SUM(J13:J18)</f>
        <v>375.99</v>
      </c>
      <c r="K19" s="27">
        <f>SUM(K13:K18)</f>
        <v>375.99</v>
      </c>
      <c r="L19" s="27">
        <f>SUM(L13:L18)</f>
        <v>375.99</v>
      </c>
      <c r="M19" s="27">
        <f>SUM(M13:M18)</f>
        <v>375.99</v>
      </c>
      <c r="N19" s="28">
        <f>SUM(N13:N18)</f>
        <v>3704.95</v>
      </c>
    </row>
    <row r="20" spans="1:14" ht="15.6" x14ac:dyDescent="0.3">
      <c r="A20" s="22"/>
      <c r="B20" s="3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33"/>
    </row>
    <row r="21" spans="1:14" ht="15.6" x14ac:dyDescent="0.3">
      <c r="A21" s="34" t="s">
        <v>4</v>
      </c>
      <c r="B21" s="35">
        <f>B10-B19</f>
        <v>0</v>
      </c>
      <c r="C21" s="35">
        <f>C10-C19</f>
        <v>0</v>
      </c>
      <c r="D21" s="35">
        <f>D10-D19</f>
        <v>3270</v>
      </c>
      <c r="E21" s="35">
        <f>E10-E19</f>
        <v>3245</v>
      </c>
      <c r="F21" s="35">
        <f>F10-F19</f>
        <v>3305</v>
      </c>
      <c r="G21" s="35">
        <f>G10-G19</f>
        <v>3255</v>
      </c>
      <c r="H21" s="35">
        <f>H10-H19</f>
        <v>3250</v>
      </c>
      <c r="I21" s="35">
        <f>I10-I19</f>
        <v>3234.01</v>
      </c>
      <c r="J21" s="35">
        <f>J10-J19</f>
        <v>3269.01</v>
      </c>
      <c r="K21" s="35">
        <f>K10-K19</f>
        <v>3254.01</v>
      </c>
      <c r="L21" s="35">
        <f>L10-L19</f>
        <v>3244.01</v>
      </c>
      <c r="M21" s="35">
        <f>M10-M19</f>
        <v>3314.01</v>
      </c>
      <c r="N21" s="36">
        <f>SUM(B21:M21)</f>
        <v>32640.05000000001</v>
      </c>
    </row>
    <row r="22" spans="1:14" ht="15.6" x14ac:dyDescent="0.3">
      <c r="A22" s="19" t="s">
        <v>3</v>
      </c>
      <c r="B22" s="20">
        <f>B21*0.15</f>
        <v>0</v>
      </c>
      <c r="C22" s="20">
        <f t="shared" ref="C22:M22" si="3">C21*0.15</f>
        <v>0</v>
      </c>
      <c r="D22" s="20">
        <f t="shared" si="3"/>
        <v>490.5</v>
      </c>
      <c r="E22" s="20">
        <f t="shared" si="3"/>
        <v>486.75</v>
      </c>
      <c r="F22" s="20">
        <f t="shared" si="3"/>
        <v>495.75</v>
      </c>
      <c r="G22" s="20">
        <f t="shared" si="3"/>
        <v>488.25</v>
      </c>
      <c r="H22" s="20">
        <f t="shared" si="3"/>
        <v>487.5</v>
      </c>
      <c r="I22" s="20">
        <f t="shared" si="3"/>
        <v>485.10149999999999</v>
      </c>
      <c r="J22" s="20">
        <f t="shared" si="3"/>
        <v>490.35149999999999</v>
      </c>
      <c r="K22" s="20">
        <f t="shared" si="3"/>
        <v>488.10149999999999</v>
      </c>
      <c r="L22" s="20">
        <f t="shared" si="3"/>
        <v>486.60149999999999</v>
      </c>
      <c r="M22" s="20">
        <f t="shared" si="3"/>
        <v>497.10149999999999</v>
      </c>
      <c r="N22" s="36">
        <f>SUM(B22:M22)</f>
        <v>4896.0074999999988</v>
      </c>
    </row>
    <row r="23" spans="1:14" ht="16.2" thickBot="1" x14ac:dyDescent="0.35">
      <c r="A23" s="37" t="s">
        <v>2</v>
      </c>
      <c r="B23" s="38">
        <f t="shared" ref="B23:N23" si="4">B21-B22</f>
        <v>0</v>
      </c>
      <c r="C23" s="38">
        <f t="shared" si="4"/>
        <v>0</v>
      </c>
      <c r="D23" s="38">
        <f t="shared" si="4"/>
        <v>2779.5</v>
      </c>
      <c r="E23" s="38">
        <f t="shared" si="4"/>
        <v>2758.25</v>
      </c>
      <c r="F23" s="38">
        <f t="shared" si="4"/>
        <v>2809.25</v>
      </c>
      <c r="G23" s="38">
        <f t="shared" si="4"/>
        <v>2766.75</v>
      </c>
      <c r="H23" s="38">
        <f t="shared" si="4"/>
        <v>2762.5</v>
      </c>
      <c r="I23" s="38">
        <f t="shared" si="4"/>
        <v>2748.9085000000005</v>
      </c>
      <c r="J23" s="38">
        <f t="shared" si="4"/>
        <v>2778.6585000000005</v>
      </c>
      <c r="K23" s="38">
        <f t="shared" si="4"/>
        <v>2765.9085000000005</v>
      </c>
      <c r="L23" s="38">
        <f t="shared" si="4"/>
        <v>2757.4085000000005</v>
      </c>
      <c r="M23" s="38">
        <f t="shared" si="4"/>
        <v>2816.9085000000005</v>
      </c>
      <c r="N23" s="39">
        <f t="shared" si="4"/>
        <v>27744.04250000001</v>
      </c>
    </row>
    <row r="26" spans="1:14" ht="18.600000000000001" thickBot="1" x14ac:dyDescent="0.4">
      <c r="B26" s="54" t="s">
        <v>49</v>
      </c>
      <c r="C26" s="54"/>
      <c r="D26" s="54"/>
      <c r="E26" s="54"/>
      <c r="F26" s="54"/>
    </row>
    <row r="27" spans="1:14" ht="28.8" x14ac:dyDescent="0.3">
      <c r="B27" s="50" t="s">
        <v>50</v>
      </c>
      <c r="C27" s="51" t="s">
        <v>51</v>
      </c>
      <c r="D27" s="52" t="s">
        <v>54</v>
      </c>
      <c r="E27" s="51" t="s">
        <v>52</v>
      </c>
      <c r="F27" s="53" t="s">
        <v>53</v>
      </c>
    </row>
    <row r="28" spans="1:14" ht="16.2" thickBot="1" x14ac:dyDescent="0.35">
      <c r="B28" s="47">
        <v>10</v>
      </c>
      <c r="C28" s="49">
        <v>2</v>
      </c>
      <c r="D28" s="49">
        <v>20</v>
      </c>
      <c r="E28" s="49">
        <v>9</v>
      </c>
      <c r="F28" s="48">
        <f>B28*C28*D28*E28</f>
        <v>3600</v>
      </c>
    </row>
    <row r="30" spans="1:14" ht="15" thickBot="1" x14ac:dyDescent="0.35"/>
    <row r="31" spans="1:14" ht="15" thickBot="1" x14ac:dyDescent="0.35">
      <c r="B31" s="128" t="s">
        <v>75</v>
      </c>
      <c r="C31" s="129"/>
      <c r="D31" s="129"/>
      <c r="E31" s="129"/>
      <c r="F31" s="130"/>
    </row>
    <row r="32" spans="1:14" x14ac:dyDescent="0.3">
      <c r="B32" s="142" t="s">
        <v>76</v>
      </c>
      <c r="C32" s="143"/>
      <c r="D32" s="143"/>
      <c r="E32" s="143"/>
      <c r="F32" s="144"/>
    </row>
    <row r="33" spans="2:6" x14ac:dyDescent="0.3">
      <c r="B33" s="131" t="s">
        <v>77</v>
      </c>
      <c r="C33" s="132"/>
      <c r="D33" s="132"/>
      <c r="E33" s="132"/>
      <c r="F33" s="133"/>
    </row>
    <row r="34" spans="2:6" x14ac:dyDescent="0.3">
      <c r="B34" s="134"/>
      <c r="C34" s="135"/>
      <c r="D34" s="135"/>
      <c r="E34" s="135"/>
      <c r="F34" s="136"/>
    </row>
    <row r="35" spans="2:6" x14ac:dyDescent="0.3">
      <c r="B35" s="137" t="s">
        <v>78</v>
      </c>
      <c r="C35" s="127" t="s">
        <v>79</v>
      </c>
      <c r="D35" s="135">
        <f>1800/3</f>
        <v>600</v>
      </c>
      <c r="E35" s="135" t="s">
        <v>81</v>
      </c>
      <c r="F35" s="136"/>
    </row>
    <row r="36" spans="2:6" ht="15" thickBot="1" x14ac:dyDescent="0.35">
      <c r="B36" s="138" t="s">
        <v>80</v>
      </c>
      <c r="C36" s="139">
        <v>3</v>
      </c>
      <c r="D36" s="140">
        <f>D35/12</f>
        <v>50</v>
      </c>
      <c r="E36" s="140" t="s">
        <v>82</v>
      </c>
      <c r="F36" s="141"/>
    </row>
  </sheetData>
  <mergeCells count="5">
    <mergeCell ref="A1:A2"/>
    <mergeCell ref="B26:F26"/>
    <mergeCell ref="B31:F31"/>
    <mergeCell ref="B32:F32"/>
    <mergeCell ref="B33:F3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08FEB-43A2-4350-9522-C29EEE0FB6A5}">
  <sheetPr codeName="Sheet4"/>
  <dimension ref="A1:N35"/>
  <sheetViews>
    <sheetView workbookViewId="0">
      <selection activeCell="L19" sqref="L19"/>
    </sheetView>
  </sheetViews>
  <sheetFormatPr defaultRowHeight="14.4" x14ac:dyDescent="0.3"/>
  <cols>
    <col min="1" max="1" width="62.33203125" customWidth="1"/>
    <col min="2" max="2" width="17.77734375" bestFit="1" customWidth="1"/>
    <col min="3" max="3" width="13.5546875" customWidth="1"/>
    <col min="4" max="4" width="14.109375" customWidth="1"/>
    <col min="5" max="5" width="14.44140625" customWidth="1"/>
    <col min="6" max="6" width="13.6640625" customWidth="1"/>
    <col min="7" max="7" width="14.109375" customWidth="1"/>
    <col min="8" max="8" width="13.6640625" customWidth="1"/>
    <col min="9" max="9" width="15.44140625" customWidth="1"/>
    <col min="10" max="10" width="11.6640625" customWidth="1"/>
    <col min="11" max="11" width="15.33203125" customWidth="1"/>
    <col min="12" max="12" width="16.88671875" customWidth="1"/>
    <col min="13" max="13" width="12.44140625" customWidth="1"/>
    <col min="14" max="14" width="19.88671875" customWidth="1"/>
  </cols>
  <sheetData>
    <row r="1" spans="1:14" ht="18" customHeight="1" x14ac:dyDescent="0.3">
      <c r="A1" s="44" t="s">
        <v>9</v>
      </c>
    </row>
    <row r="2" spans="1:14" ht="18" customHeight="1" thickBot="1" x14ac:dyDescent="0.35">
      <c r="A2" s="45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.6" customHeight="1" thickBot="1" x14ac:dyDescent="0.4">
      <c r="A3" s="12" t="s">
        <v>36</v>
      </c>
      <c r="B3" s="13" t="s">
        <v>22</v>
      </c>
      <c r="C3" s="13" t="s">
        <v>23</v>
      </c>
      <c r="D3" s="13" t="s">
        <v>24</v>
      </c>
      <c r="E3" s="13" t="s">
        <v>25</v>
      </c>
      <c r="F3" s="13" t="s">
        <v>26</v>
      </c>
      <c r="G3" s="13" t="s">
        <v>27</v>
      </c>
      <c r="H3" s="13" t="s">
        <v>28</v>
      </c>
      <c r="I3" s="13" t="s">
        <v>29</v>
      </c>
      <c r="J3" s="13" t="s">
        <v>30</v>
      </c>
      <c r="K3" s="13" t="s">
        <v>31</v>
      </c>
      <c r="L3" s="13" t="s">
        <v>32</v>
      </c>
      <c r="M3" s="13" t="s">
        <v>33</v>
      </c>
      <c r="N3" s="15" t="s">
        <v>35</v>
      </c>
    </row>
    <row r="4" spans="1:14" ht="15.6" x14ac:dyDescent="0.3">
      <c r="A4" s="16" t="s">
        <v>8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8"/>
    </row>
    <row r="5" spans="1:14" ht="15.6" x14ac:dyDescent="0.3">
      <c r="A5" s="19" t="s">
        <v>16</v>
      </c>
      <c r="B5" s="20">
        <v>3600</v>
      </c>
      <c r="C5" s="20">
        <v>3600</v>
      </c>
      <c r="D5" s="20">
        <v>3600</v>
      </c>
      <c r="E5" s="20">
        <v>3600</v>
      </c>
      <c r="F5" s="20">
        <v>3600</v>
      </c>
      <c r="G5" s="20">
        <v>3600</v>
      </c>
      <c r="H5" s="20">
        <v>3600</v>
      </c>
      <c r="I5" s="20">
        <v>3600</v>
      </c>
      <c r="J5" s="20">
        <v>3600</v>
      </c>
      <c r="K5" s="20">
        <v>3600</v>
      </c>
      <c r="L5" s="20">
        <v>3600</v>
      </c>
      <c r="M5" s="20">
        <v>3600</v>
      </c>
      <c r="N5" s="21">
        <f>SUM(B5:M5)</f>
        <v>43200</v>
      </c>
    </row>
    <row r="6" spans="1:14" ht="15.6" x14ac:dyDescent="0.3">
      <c r="A6" s="19" t="s">
        <v>17</v>
      </c>
      <c r="B6" s="20">
        <v>40</v>
      </c>
      <c r="C6" s="20">
        <v>10</v>
      </c>
      <c r="D6" s="20">
        <v>5</v>
      </c>
      <c r="E6" s="20">
        <v>65</v>
      </c>
      <c r="F6" s="20">
        <v>5</v>
      </c>
      <c r="G6" s="20">
        <v>60</v>
      </c>
      <c r="H6" s="20">
        <v>10</v>
      </c>
      <c r="I6" s="20">
        <v>20</v>
      </c>
      <c r="J6" s="20">
        <v>0</v>
      </c>
      <c r="K6" s="20">
        <v>0</v>
      </c>
      <c r="L6" s="20">
        <v>0</v>
      </c>
      <c r="M6" s="20">
        <v>50</v>
      </c>
      <c r="N6" s="21">
        <f t="shared" ref="N6:N9" si="0">SUM(B6:M6)</f>
        <v>265</v>
      </c>
    </row>
    <row r="7" spans="1:14" ht="15.6" x14ac:dyDescent="0.3">
      <c r="A7" s="22" t="s">
        <v>18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4"/>
    </row>
    <row r="8" spans="1:14" ht="15.6" x14ac:dyDescent="0.3">
      <c r="A8" s="25" t="s">
        <v>19</v>
      </c>
      <c r="B8" s="20">
        <v>0</v>
      </c>
      <c r="C8" s="20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1">
        <f t="shared" si="0"/>
        <v>0</v>
      </c>
    </row>
    <row r="9" spans="1:14" ht="15.6" x14ac:dyDescent="0.3">
      <c r="A9" s="25" t="s">
        <v>42</v>
      </c>
      <c r="B9" s="20">
        <v>60</v>
      </c>
      <c r="C9" s="20">
        <v>10</v>
      </c>
      <c r="D9" s="20">
        <v>0</v>
      </c>
      <c r="E9" s="20">
        <v>0</v>
      </c>
      <c r="F9" s="20">
        <v>5</v>
      </c>
      <c r="G9" s="20">
        <v>15</v>
      </c>
      <c r="H9" s="20">
        <v>25</v>
      </c>
      <c r="I9" s="20">
        <v>0</v>
      </c>
      <c r="J9" s="20">
        <v>0</v>
      </c>
      <c r="K9" s="20">
        <v>30</v>
      </c>
      <c r="L9" s="20">
        <v>0</v>
      </c>
      <c r="M9" s="20">
        <v>20</v>
      </c>
      <c r="N9" s="21">
        <f t="shared" si="0"/>
        <v>165</v>
      </c>
    </row>
    <row r="10" spans="1:14" ht="17.399999999999999" x14ac:dyDescent="0.45">
      <c r="A10" s="26" t="s">
        <v>7</v>
      </c>
      <c r="B10" s="27">
        <f t="shared" ref="B10:N10" si="1">SUM(B5:B9)</f>
        <v>3700</v>
      </c>
      <c r="C10" s="27">
        <f t="shared" si="1"/>
        <v>3620</v>
      </c>
      <c r="D10" s="27">
        <f t="shared" si="1"/>
        <v>3605</v>
      </c>
      <c r="E10" s="27">
        <f t="shared" si="1"/>
        <v>3665</v>
      </c>
      <c r="F10" s="27">
        <f t="shared" si="1"/>
        <v>3610</v>
      </c>
      <c r="G10" s="27">
        <f t="shared" si="1"/>
        <v>3675</v>
      </c>
      <c r="H10" s="27">
        <f t="shared" si="1"/>
        <v>3635</v>
      </c>
      <c r="I10" s="27">
        <f t="shared" si="1"/>
        <v>3620</v>
      </c>
      <c r="J10" s="27">
        <f t="shared" si="1"/>
        <v>3600</v>
      </c>
      <c r="K10" s="27">
        <f t="shared" si="1"/>
        <v>3630</v>
      </c>
      <c r="L10" s="27">
        <f t="shared" si="1"/>
        <v>3600</v>
      </c>
      <c r="M10" s="27">
        <f t="shared" si="1"/>
        <v>3670</v>
      </c>
      <c r="N10" s="28">
        <f t="shared" si="1"/>
        <v>43630</v>
      </c>
    </row>
    <row r="11" spans="1:14" ht="15.6" x14ac:dyDescent="0.3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1"/>
    </row>
    <row r="12" spans="1:14" ht="15.6" x14ac:dyDescent="0.3">
      <c r="A12" s="29" t="s">
        <v>6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1"/>
    </row>
    <row r="13" spans="1:14" ht="15.6" x14ac:dyDescent="0.3">
      <c r="A13" s="19" t="s">
        <v>20</v>
      </c>
      <c r="B13" s="20">
        <v>150</v>
      </c>
      <c r="C13" s="20">
        <v>150</v>
      </c>
      <c r="D13" s="20">
        <v>150</v>
      </c>
      <c r="E13" s="20">
        <v>150</v>
      </c>
      <c r="F13" s="20">
        <v>150</v>
      </c>
      <c r="G13" s="20">
        <v>150</v>
      </c>
      <c r="H13" s="20">
        <v>150</v>
      </c>
      <c r="I13" s="20">
        <v>150</v>
      </c>
      <c r="J13" s="20">
        <v>150</v>
      </c>
      <c r="K13" s="20">
        <v>150</v>
      </c>
      <c r="L13" s="20">
        <v>150</v>
      </c>
      <c r="M13" s="20">
        <v>150</v>
      </c>
      <c r="N13" s="21">
        <f>SUM(B13:M13)</f>
        <v>1800</v>
      </c>
    </row>
    <row r="14" spans="1:14" ht="15.6" x14ac:dyDescent="0.3">
      <c r="A14" s="19" t="s">
        <v>39</v>
      </c>
      <c r="B14" s="20">
        <v>75</v>
      </c>
      <c r="C14" s="20">
        <v>75</v>
      </c>
      <c r="D14" s="20">
        <v>75</v>
      </c>
      <c r="E14" s="20">
        <v>75</v>
      </c>
      <c r="F14" s="20">
        <v>75</v>
      </c>
      <c r="G14" s="20">
        <v>75</v>
      </c>
      <c r="H14" s="20">
        <v>75</v>
      </c>
      <c r="I14" s="20">
        <v>75</v>
      </c>
      <c r="J14" s="20">
        <v>75</v>
      </c>
      <c r="K14" s="20">
        <v>75</v>
      </c>
      <c r="L14" s="20">
        <v>75</v>
      </c>
      <c r="M14" s="20">
        <v>75</v>
      </c>
      <c r="N14" s="21">
        <f t="shared" ref="N14:N18" si="2">SUM(B14:M14)</f>
        <v>900</v>
      </c>
    </row>
    <row r="15" spans="1:14" ht="15.6" x14ac:dyDescent="0.3">
      <c r="A15" s="19" t="s">
        <v>37</v>
      </c>
      <c r="B15" s="20">
        <v>50</v>
      </c>
      <c r="C15" s="20">
        <v>50</v>
      </c>
      <c r="D15" s="20">
        <v>50</v>
      </c>
      <c r="E15" s="20">
        <v>50</v>
      </c>
      <c r="F15" s="20">
        <v>50</v>
      </c>
      <c r="G15" s="20">
        <v>50</v>
      </c>
      <c r="H15" s="20">
        <v>50</v>
      </c>
      <c r="I15" s="20">
        <v>50</v>
      </c>
      <c r="J15" s="20">
        <v>50</v>
      </c>
      <c r="K15" s="20">
        <v>50</v>
      </c>
      <c r="L15" s="20">
        <v>50</v>
      </c>
      <c r="M15" s="20">
        <v>50</v>
      </c>
      <c r="N15" s="21">
        <f t="shared" si="2"/>
        <v>600</v>
      </c>
    </row>
    <row r="16" spans="1:14" ht="15.6" x14ac:dyDescent="0.3">
      <c r="A16" s="19" t="s">
        <v>12</v>
      </c>
      <c r="B16" s="20">
        <v>10.99</v>
      </c>
      <c r="C16" s="20">
        <v>10.99</v>
      </c>
      <c r="D16" s="20">
        <v>10.99</v>
      </c>
      <c r="E16" s="20">
        <v>10.99</v>
      </c>
      <c r="F16" s="20">
        <v>10.99</v>
      </c>
      <c r="G16" s="20">
        <v>10.99</v>
      </c>
      <c r="H16" s="20">
        <v>10.99</v>
      </c>
      <c r="I16" s="20">
        <v>10.99</v>
      </c>
      <c r="J16" s="20">
        <v>10.99</v>
      </c>
      <c r="K16" s="20">
        <v>10.99</v>
      </c>
      <c r="L16" s="20">
        <v>10.99</v>
      </c>
      <c r="M16" s="20">
        <v>10.99</v>
      </c>
      <c r="N16" s="21">
        <f t="shared" si="2"/>
        <v>131.87999999999997</v>
      </c>
    </row>
    <row r="17" spans="1:14" ht="15.6" x14ac:dyDescent="0.3">
      <c r="A17" s="19" t="s">
        <v>83</v>
      </c>
      <c r="B17" s="20">
        <v>50</v>
      </c>
      <c r="C17" s="20">
        <v>50</v>
      </c>
      <c r="D17" s="20">
        <v>50</v>
      </c>
      <c r="E17" s="20">
        <v>50</v>
      </c>
      <c r="F17" s="20">
        <v>50</v>
      </c>
      <c r="G17" s="20">
        <v>50</v>
      </c>
      <c r="H17" s="20">
        <v>50</v>
      </c>
      <c r="I17" s="20">
        <v>50</v>
      </c>
      <c r="J17" s="20">
        <v>50</v>
      </c>
      <c r="K17" s="20">
        <v>50</v>
      </c>
      <c r="L17" s="20">
        <v>50</v>
      </c>
      <c r="M17" s="20">
        <v>50</v>
      </c>
      <c r="N17" s="21">
        <f t="shared" si="2"/>
        <v>600</v>
      </c>
    </row>
    <row r="18" spans="1:14" ht="15.6" x14ac:dyDescent="0.3">
      <c r="A18" s="19" t="s">
        <v>21</v>
      </c>
      <c r="B18" s="20">
        <v>40</v>
      </c>
      <c r="C18" s="20">
        <v>40</v>
      </c>
      <c r="D18" s="20">
        <v>40</v>
      </c>
      <c r="E18" s="20">
        <v>40</v>
      </c>
      <c r="F18" s="20">
        <v>40</v>
      </c>
      <c r="G18" s="20">
        <v>40</v>
      </c>
      <c r="H18" s="20">
        <v>40</v>
      </c>
      <c r="I18" s="20">
        <v>40</v>
      </c>
      <c r="J18" s="20">
        <v>40</v>
      </c>
      <c r="K18" s="20">
        <v>40</v>
      </c>
      <c r="L18" s="20">
        <v>40</v>
      </c>
      <c r="M18" s="20">
        <v>40</v>
      </c>
      <c r="N18" s="21">
        <f t="shared" si="2"/>
        <v>480</v>
      </c>
    </row>
    <row r="19" spans="1:14" s="4" customFormat="1" ht="17.399999999999999" x14ac:dyDescent="0.45">
      <c r="A19" s="26" t="s">
        <v>5</v>
      </c>
      <c r="B19" s="27">
        <f t="shared" ref="B19:N19" si="3">SUM(B13:B18)</f>
        <v>375.99</v>
      </c>
      <c r="C19" s="27">
        <f t="shared" si="3"/>
        <v>375.99</v>
      </c>
      <c r="D19" s="27">
        <f t="shared" si="3"/>
        <v>375.99</v>
      </c>
      <c r="E19" s="27">
        <f t="shared" si="3"/>
        <v>375.99</v>
      </c>
      <c r="F19" s="27">
        <f t="shared" si="3"/>
        <v>375.99</v>
      </c>
      <c r="G19" s="27">
        <f t="shared" si="3"/>
        <v>375.99</v>
      </c>
      <c r="H19" s="27">
        <f t="shared" si="3"/>
        <v>375.99</v>
      </c>
      <c r="I19" s="27">
        <f t="shared" si="3"/>
        <v>375.99</v>
      </c>
      <c r="J19" s="27">
        <f t="shared" si="3"/>
        <v>375.99</v>
      </c>
      <c r="K19" s="27">
        <f t="shared" si="3"/>
        <v>375.99</v>
      </c>
      <c r="L19" s="27">
        <f t="shared" si="3"/>
        <v>375.99</v>
      </c>
      <c r="M19" s="27">
        <f t="shared" si="3"/>
        <v>375.99</v>
      </c>
      <c r="N19" s="28">
        <f t="shared" si="3"/>
        <v>4511.88</v>
      </c>
    </row>
    <row r="20" spans="1:14" ht="15.6" x14ac:dyDescent="0.3">
      <c r="A20" s="22"/>
      <c r="B20" s="3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33"/>
    </row>
    <row r="21" spans="1:14" ht="15.6" x14ac:dyDescent="0.3">
      <c r="A21" s="34" t="s">
        <v>4</v>
      </c>
      <c r="B21" s="35">
        <f t="shared" ref="B21:M21" si="4">B10-B19</f>
        <v>3324.01</v>
      </c>
      <c r="C21" s="35">
        <f t="shared" si="4"/>
        <v>3244.01</v>
      </c>
      <c r="D21" s="35">
        <f t="shared" si="4"/>
        <v>3229.01</v>
      </c>
      <c r="E21" s="35">
        <f t="shared" si="4"/>
        <v>3289.01</v>
      </c>
      <c r="F21" s="35">
        <f t="shared" si="4"/>
        <v>3234.01</v>
      </c>
      <c r="G21" s="35">
        <f t="shared" si="4"/>
        <v>3299.01</v>
      </c>
      <c r="H21" s="35">
        <f t="shared" si="4"/>
        <v>3259.01</v>
      </c>
      <c r="I21" s="35">
        <f t="shared" si="4"/>
        <v>3244.01</v>
      </c>
      <c r="J21" s="35">
        <f t="shared" si="4"/>
        <v>3224.01</v>
      </c>
      <c r="K21" s="35">
        <f t="shared" si="4"/>
        <v>3254.01</v>
      </c>
      <c r="L21" s="35">
        <f t="shared" si="4"/>
        <v>3224.01</v>
      </c>
      <c r="M21" s="35">
        <f t="shared" si="4"/>
        <v>3294.01</v>
      </c>
      <c r="N21" s="36">
        <f>SUM(B21:M21)</f>
        <v>39118.12000000001</v>
      </c>
    </row>
    <row r="22" spans="1:14" ht="15.6" x14ac:dyDescent="0.3">
      <c r="A22" s="19" t="s">
        <v>3</v>
      </c>
      <c r="B22" s="20">
        <f>B21*0.15</f>
        <v>498.60149999999999</v>
      </c>
      <c r="C22" s="20">
        <f t="shared" ref="C22:M22" si="5">C21*0.15</f>
        <v>486.60149999999999</v>
      </c>
      <c r="D22" s="20">
        <f t="shared" si="5"/>
        <v>484.35149999999999</v>
      </c>
      <c r="E22" s="20">
        <f t="shared" si="5"/>
        <v>493.35149999999999</v>
      </c>
      <c r="F22" s="20">
        <f t="shared" si="5"/>
        <v>485.10149999999999</v>
      </c>
      <c r="G22" s="20">
        <f t="shared" si="5"/>
        <v>494.85149999999999</v>
      </c>
      <c r="H22" s="20">
        <f t="shared" si="5"/>
        <v>488.85149999999999</v>
      </c>
      <c r="I22" s="20">
        <f t="shared" si="5"/>
        <v>486.60149999999999</v>
      </c>
      <c r="J22" s="20">
        <f t="shared" si="5"/>
        <v>483.60149999999999</v>
      </c>
      <c r="K22" s="20">
        <f t="shared" si="5"/>
        <v>488.10149999999999</v>
      </c>
      <c r="L22" s="20">
        <f t="shared" si="5"/>
        <v>483.60149999999999</v>
      </c>
      <c r="M22" s="20">
        <f t="shared" si="5"/>
        <v>494.10149999999999</v>
      </c>
      <c r="N22" s="36">
        <f>SUM(B22:M22)</f>
        <v>5867.717999999998</v>
      </c>
    </row>
    <row r="23" spans="1:14" ht="16.2" thickBot="1" x14ac:dyDescent="0.35">
      <c r="A23" s="37" t="s">
        <v>2</v>
      </c>
      <c r="B23" s="38">
        <f t="shared" ref="B23:N23" si="6">B21-B22</f>
        <v>2825.4085000000005</v>
      </c>
      <c r="C23" s="38">
        <f t="shared" si="6"/>
        <v>2757.4085000000005</v>
      </c>
      <c r="D23" s="38">
        <f t="shared" si="6"/>
        <v>2744.6585000000005</v>
      </c>
      <c r="E23" s="38">
        <f t="shared" si="6"/>
        <v>2795.6585000000005</v>
      </c>
      <c r="F23" s="38">
        <f t="shared" si="6"/>
        <v>2748.9085000000005</v>
      </c>
      <c r="G23" s="38">
        <f t="shared" si="6"/>
        <v>2804.1585000000005</v>
      </c>
      <c r="H23" s="38">
        <f t="shared" si="6"/>
        <v>2770.1585000000005</v>
      </c>
      <c r="I23" s="38">
        <f t="shared" si="6"/>
        <v>2757.4085000000005</v>
      </c>
      <c r="J23" s="38">
        <f t="shared" si="6"/>
        <v>2740.4085000000005</v>
      </c>
      <c r="K23" s="38">
        <f t="shared" si="6"/>
        <v>2765.9085000000005</v>
      </c>
      <c r="L23" s="38">
        <f t="shared" si="6"/>
        <v>2740.4085000000005</v>
      </c>
      <c r="M23" s="38">
        <f t="shared" si="6"/>
        <v>2799.9085000000005</v>
      </c>
      <c r="N23" s="39">
        <f t="shared" si="6"/>
        <v>33250.402000000009</v>
      </c>
    </row>
    <row r="26" spans="1:14" ht="18.600000000000001" thickBot="1" x14ac:dyDescent="0.4">
      <c r="B26" s="54" t="s">
        <v>49</v>
      </c>
      <c r="C26" s="54"/>
      <c r="D26" s="54"/>
      <c r="E26" s="54"/>
      <c r="F26" s="54"/>
    </row>
    <row r="27" spans="1:14" ht="28.8" x14ac:dyDescent="0.3">
      <c r="B27" s="50" t="s">
        <v>50</v>
      </c>
      <c r="C27" s="51" t="s">
        <v>51</v>
      </c>
      <c r="D27" s="52" t="s">
        <v>54</v>
      </c>
      <c r="E27" s="51" t="s">
        <v>52</v>
      </c>
      <c r="F27" s="53" t="s">
        <v>53</v>
      </c>
    </row>
    <row r="28" spans="1:14" ht="16.2" thickBot="1" x14ac:dyDescent="0.35">
      <c r="B28" s="47">
        <v>10</v>
      </c>
      <c r="C28" s="49">
        <v>2</v>
      </c>
      <c r="D28" s="49">
        <v>20</v>
      </c>
      <c r="E28" s="49">
        <v>9</v>
      </c>
      <c r="F28" s="48">
        <f>B28*C28*D28*E28</f>
        <v>3600</v>
      </c>
    </row>
    <row r="29" spans="1:14" ht="15" thickBot="1" x14ac:dyDescent="0.35"/>
    <row r="30" spans="1:14" ht="15" thickBot="1" x14ac:dyDescent="0.35">
      <c r="B30" s="128" t="s">
        <v>75</v>
      </c>
      <c r="C30" s="129"/>
      <c r="D30" s="129"/>
      <c r="E30" s="129"/>
      <c r="F30" s="130"/>
    </row>
    <row r="31" spans="1:14" x14ac:dyDescent="0.3">
      <c r="B31" s="142" t="s">
        <v>76</v>
      </c>
      <c r="C31" s="143"/>
      <c r="D31" s="143"/>
      <c r="E31" s="143"/>
      <c r="F31" s="144"/>
    </row>
    <row r="32" spans="1:14" x14ac:dyDescent="0.3">
      <c r="B32" s="131" t="s">
        <v>77</v>
      </c>
      <c r="C32" s="132"/>
      <c r="D32" s="132"/>
      <c r="E32" s="132"/>
      <c r="F32" s="133"/>
    </row>
    <row r="33" spans="2:6" x14ac:dyDescent="0.3">
      <c r="B33" s="134"/>
      <c r="C33" s="135"/>
      <c r="D33" s="135"/>
      <c r="E33" s="135"/>
      <c r="F33" s="136"/>
    </row>
    <row r="34" spans="2:6" x14ac:dyDescent="0.3">
      <c r="B34" s="137" t="s">
        <v>78</v>
      </c>
      <c r="C34" s="127" t="s">
        <v>79</v>
      </c>
      <c r="D34" s="135">
        <f>1800/3</f>
        <v>600</v>
      </c>
      <c r="E34" s="135" t="s">
        <v>81</v>
      </c>
      <c r="F34" s="136"/>
    </row>
    <row r="35" spans="2:6" ht="15" thickBot="1" x14ac:dyDescent="0.35">
      <c r="B35" s="138" t="s">
        <v>80</v>
      </c>
      <c r="C35" s="139">
        <v>3</v>
      </c>
      <c r="D35" s="140">
        <f>D34/12</f>
        <v>50</v>
      </c>
      <c r="E35" s="140" t="s">
        <v>82</v>
      </c>
      <c r="F35" s="141"/>
    </row>
  </sheetData>
  <mergeCells count="5">
    <mergeCell ref="A1:A2"/>
    <mergeCell ref="B26:F26"/>
    <mergeCell ref="B30:F30"/>
    <mergeCell ref="B31:F31"/>
    <mergeCell ref="B32:F3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DE5E3-B0BD-4CF7-A760-FB0CAFEAFD28}">
  <sheetPr codeName="Sheet5"/>
  <dimension ref="A1:N36"/>
  <sheetViews>
    <sheetView workbookViewId="0">
      <selection sqref="A1:A3"/>
    </sheetView>
  </sheetViews>
  <sheetFormatPr defaultRowHeight="14.4" x14ac:dyDescent="0.3"/>
  <cols>
    <col min="1" max="1" width="62.33203125" customWidth="1"/>
    <col min="2" max="2" width="14.88671875" customWidth="1"/>
    <col min="3" max="3" width="13.5546875" customWidth="1"/>
    <col min="4" max="4" width="14.109375" customWidth="1"/>
    <col min="5" max="5" width="14.44140625" customWidth="1"/>
    <col min="6" max="6" width="13.6640625" customWidth="1"/>
    <col min="7" max="7" width="14.109375" customWidth="1"/>
    <col min="8" max="8" width="13.6640625" customWidth="1"/>
    <col min="9" max="9" width="15.44140625" customWidth="1"/>
    <col min="10" max="10" width="11.6640625" customWidth="1"/>
    <col min="11" max="11" width="15.33203125" customWidth="1"/>
    <col min="12" max="12" width="16.88671875" customWidth="1"/>
    <col min="13" max="13" width="12.44140625" customWidth="1"/>
    <col min="14" max="14" width="19.88671875" customWidth="1"/>
  </cols>
  <sheetData>
    <row r="1" spans="1:14" ht="18" customHeight="1" x14ac:dyDescent="0.3">
      <c r="A1" s="44" t="s">
        <v>9</v>
      </c>
    </row>
    <row r="2" spans="1:14" ht="18" customHeight="1" thickBot="1" x14ac:dyDescent="0.35">
      <c r="A2" s="45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.6" customHeight="1" thickBot="1" x14ac:dyDescent="0.4">
      <c r="A3" s="12" t="s">
        <v>40</v>
      </c>
      <c r="B3" s="13" t="s">
        <v>22</v>
      </c>
      <c r="C3" s="13" t="s">
        <v>23</v>
      </c>
      <c r="D3" s="13" t="s">
        <v>24</v>
      </c>
      <c r="E3" s="13" t="s">
        <v>25</v>
      </c>
      <c r="F3" s="13" t="s">
        <v>26</v>
      </c>
      <c r="G3" s="13" t="s">
        <v>27</v>
      </c>
      <c r="H3" s="13" t="s">
        <v>28</v>
      </c>
      <c r="I3" s="13" t="s">
        <v>29</v>
      </c>
      <c r="J3" s="13" t="s">
        <v>30</v>
      </c>
      <c r="K3" s="13" t="s">
        <v>31</v>
      </c>
      <c r="L3" s="13" t="s">
        <v>32</v>
      </c>
      <c r="M3" s="13" t="s">
        <v>33</v>
      </c>
      <c r="N3" s="15" t="s">
        <v>35</v>
      </c>
    </row>
    <row r="4" spans="1:14" ht="15.6" x14ac:dyDescent="0.3">
      <c r="A4" s="16" t="s">
        <v>8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8"/>
    </row>
    <row r="5" spans="1:14" ht="15.6" x14ac:dyDescent="0.3">
      <c r="A5" s="19" t="s">
        <v>16</v>
      </c>
      <c r="B5" s="20">
        <v>3600</v>
      </c>
      <c r="C5" s="20">
        <v>3600</v>
      </c>
      <c r="D5" s="20">
        <v>3600</v>
      </c>
      <c r="E5" s="20">
        <v>3600</v>
      </c>
      <c r="F5" s="20">
        <v>3600</v>
      </c>
      <c r="G5" s="20">
        <v>3600</v>
      </c>
      <c r="H5" s="20">
        <v>3600</v>
      </c>
      <c r="I5" s="20">
        <v>3600</v>
      </c>
      <c r="J5" s="20">
        <v>3600</v>
      </c>
      <c r="K5" s="20">
        <v>3600</v>
      </c>
      <c r="L5" s="20">
        <v>3600</v>
      </c>
      <c r="M5" s="20">
        <v>3600</v>
      </c>
      <c r="N5" s="21">
        <f>SUM(B5:M5)</f>
        <v>43200</v>
      </c>
    </row>
    <row r="6" spans="1:14" ht="15.6" x14ac:dyDescent="0.3">
      <c r="A6" s="19" t="s">
        <v>17</v>
      </c>
      <c r="B6" s="20">
        <v>30</v>
      </c>
      <c r="C6" s="20">
        <v>60</v>
      </c>
      <c r="D6" s="20">
        <v>110</v>
      </c>
      <c r="E6" s="20">
        <v>20</v>
      </c>
      <c r="F6" s="20">
        <v>60</v>
      </c>
      <c r="G6" s="20">
        <v>10</v>
      </c>
      <c r="H6" s="20">
        <v>10</v>
      </c>
      <c r="I6" s="20">
        <v>40</v>
      </c>
      <c r="J6" s="20">
        <v>20</v>
      </c>
      <c r="K6" s="20">
        <v>90</v>
      </c>
      <c r="L6" s="20">
        <v>25</v>
      </c>
      <c r="M6" s="20">
        <v>65</v>
      </c>
      <c r="N6" s="21">
        <f t="shared" ref="N6:N9" si="0">SUM(B6:M6)</f>
        <v>540</v>
      </c>
    </row>
    <row r="7" spans="1:14" ht="15.6" x14ac:dyDescent="0.3">
      <c r="A7" s="22" t="s">
        <v>18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4"/>
    </row>
    <row r="8" spans="1:14" ht="15.6" x14ac:dyDescent="0.3">
      <c r="A8" s="25" t="s">
        <v>19</v>
      </c>
      <c r="B8" s="20">
        <v>0</v>
      </c>
      <c r="C8" s="20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1">
        <f t="shared" si="0"/>
        <v>0</v>
      </c>
    </row>
    <row r="9" spans="1:14" ht="15.6" x14ac:dyDescent="0.3">
      <c r="A9" s="25" t="s">
        <v>41</v>
      </c>
      <c r="B9" s="20">
        <v>70</v>
      </c>
      <c r="C9" s="20">
        <v>35</v>
      </c>
      <c r="D9" s="20">
        <v>20</v>
      </c>
      <c r="E9" s="20">
        <v>30</v>
      </c>
      <c r="F9" s="20">
        <v>30</v>
      </c>
      <c r="G9" s="20">
        <v>15</v>
      </c>
      <c r="H9" s="20">
        <v>0</v>
      </c>
      <c r="I9" s="20">
        <v>0</v>
      </c>
      <c r="J9" s="20">
        <v>0</v>
      </c>
      <c r="K9" s="20">
        <v>30</v>
      </c>
      <c r="L9" s="20">
        <v>0</v>
      </c>
      <c r="M9" s="20">
        <v>20</v>
      </c>
      <c r="N9" s="21">
        <f t="shared" si="0"/>
        <v>250</v>
      </c>
    </row>
    <row r="10" spans="1:14" ht="17.399999999999999" x14ac:dyDescent="0.45">
      <c r="A10" s="26" t="s">
        <v>7</v>
      </c>
      <c r="B10" s="27">
        <f t="shared" ref="B10:N10" si="1">SUM(B5:B9)</f>
        <v>3700</v>
      </c>
      <c r="C10" s="27">
        <f t="shared" si="1"/>
        <v>3695</v>
      </c>
      <c r="D10" s="27">
        <f t="shared" si="1"/>
        <v>3730</v>
      </c>
      <c r="E10" s="27">
        <f t="shared" si="1"/>
        <v>3650</v>
      </c>
      <c r="F10" s="27">
        <f t="shared" si="1"/>
        <v>3690</v>
      </c>
      <c r="G10" s="27">
        <f t="shared" si="1"/>
        <v>3625</v>
      </c>
      <c r="H10" s="27">
        <f t="shared" si="1"/>
        <v>3610</v>
      </c>
      <c r="I10" s="27">
        <f t="shared" si="1"/>
        <v>3640</v>
      </c>
      <c r="J10" s="27">
        <f t="shared" si="1"/>
        <v>3620</v>
      </c>
      <c r="K10" s="27">
        <f t="shared" si="1"/>
        <v>3720</v>
      </c>
      <c r="L10" s="27">
        <f t="shared" si="1"/>
        <v>3625</v>
      </c>
      <c r="M10" s="27">
        <f t="shared" si="1"/>
        <v>3685</v>
      </c>
      <c r="N10" s="28">
        <f t="shared" si="1"/>
        <v>43990</v>
      </c>
    </row>
    <row r="11" spans="1:14" ht="15.6" x14ac:dyDescent="0.3">
      <c r="A11" s="19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1"/>
    </row>
    <row r="12" spans="1:14" ht="15.6" x14ac:dyDescent="0.3">
      <c r="A12" s="29" t="s">
        <v>6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1"/>
    </row>
    <row r="13" spans="1:14" ht="15.6" x14ac:dyDescent="0.3">
      <c r="A13" s="19" t="s">
        <v>20</v>
      </c>
      <c r="B13" s="20">
        <v>150</v>
      </c>
      <c r="C13" s="20">
        <v>150</v>
      </c>
      <c r="D13" s="20">
        <v>150</v>
      </c>
      <c r="E13" s="20">
        <v>150</v>
      </c>
      <c r="F13" s="20">
        <v>150</v>
      </c>
      <c r="G13" s="20">
        <v>150</v>
      </c>
      <c r="H13" s="20">
        <v>150</v>
      </c>
      <c r="I13" s="20">
        <v>150</v>
      </c>
      <c r="J13" s="20">
        <v>150</v>
      </c>
      <c r="K13" s="20">
        <v>150</v>
      </c>
      <c r="L13" s="20">
        <v>150</v>
      </c>
      <c r="M13" s="20">
        <v>150</v>
      </c>
      <c r="N13" s="21">
        <f>SUM(B13:M13)</f>
        <v>1800</v>
      </c>
    </row>
    <row r="14" spans="1:14" ht="15.6" x14ac:dyDescent="0.3">
      <c r="A14" s="19" t="s">
        <v>39</v>
      </c>
      <c r="B14" s="20">
        <v>75</v>
      </c>
      <c r="C14" s="20">
        <v>75</v>
      </c>
      <c r="D14" s="20">
        <v>75</v>
      </c>
      <c r="E14" s="20">
        <v>75</v>
      </c>
      <c r="F14" s="20">
        <v>75</v>
      </c>
      <c r="G14" s="20">
        <v>75</v>
      </c>
      <c r="H14" s="20">
        <v>75</v>
      </c>
      <c r="I14" s="20">
        <v>75</v>
      </c>
      <c r="J14" s="20">
        <v>75</v>
      </c>
      <c r="K14" s="20">
        <v>75</v>
      </c>
      <c r="L14" s="20">
        <v>75</v>
      </c>
      <c r="M14" s="20">
        <v>75</v>
      </c>
      <c r="N14" s="21">
        <f t="shared" ref="N14:N18" si="2">SUM(B14:M14)</f>
        <v>900</v>
      </c>
    </row>
    <row r="15" spans="1:14" ht="15.6" x14ac:dyDescent="0.3">
      <c r="A15" s="19" t="s">
        <v>37</v>
      </c>
      <c r="B15" s="20">
        <v>50</v>
      </c>
      <c r="C15" s="20">
        <v>50</v>
      </c>
      <c r="D15" s="20">
        <v>50</v>
      </c>
      <c r="E15" s="20">
        <v>50</v>
      </c>
      <c r="F15" s="20">
        <v>50</v>
      </c>
      <c r="G15" s="20">
        <v>50</v>
      </c>
      <c r="H15" s="20">
        <v>50</v>
      </c>
      <c r="I15" s="20">
        <v>50</v>
      </c>
      <c r="J15" s="20">
        <v>50</v>
      </c>
      <c r="K15" s="20">
        <v>50</v>
      </c>
      <c r="L15" s="20">
        <v>50</v>
      </c>
      <c r="M15" s="20">
        <v>50</v>
      </c>
      <c r="N15" s="21">
        <f t="shared" si="2"/>
        <v>600</v>
      </c>
    </row>
    <row r="16" spans="1:14" ht="15.6" x14ac:dyDescent="0.3">
      <c r="A16" s="19" t="s">
        <v>12</v>
      </c>
      <c r="B16" s="20">
        <v>10.99</v>
      </c>
      <c r="C16" s="20">
        <v>10.99</v>
      </c>
      <c r="D16" s="20">
        <v>10.99</v>
      </c>
      <c r="E16" s="20">
        <v>10.99</v>
      </c>
      <c r="F16" s="20">
        <v>10.99</v>
      </c>
      <c r="G16" s="20">
        <v>10.99</v>
      </c>
      <c r="H16" s="20">
        <v>10.99</v>
      </c>
      <c r="I16" s="20">
        <v>10.99</v>
      </c>
      <c r="J16" s="20">
        <v>10.99</v>
      </c>
      <c r="K16" s="20">
        <v>10.99</v>
      </c>
      <c r="L16" s="20">
        <v>10.99</v>
      </c>
      <c r="M16" s="20">
        <v>10.99</v>
      </c>
      <c r="N16" s="21">
        <f t="shared" si="2"/>
        <v>131.87999999999997</v>
      </c>
    </row>
    <row r="17" spans="1:14" ht="15.6" x14ac:dyDescent="0.3">
      <c r="A17" s="19" t="s">
        <v>83</v>
      </c>
      <c r="B17" s="20">
        <v>50</v>
      </c>
      <c r="C17" s="20">
        <v>50</v>
      </c>
      <c r="D17" s="20">
        <v>50</v>
      </c>
      <c r="E17" s="20">
        <v>50</v>
      </c>
      <c r="F17" s="20">
        <v>50</v>
      </c>
      <c r="G17" s="20">
        <v>50</v>
      </c>
      <c r="H17" s="20">
        <v>50</v>
      </c>
      <c r="I17" s="20">
        <v>50</v>
      </c>
      <c r="J17" s="20">
        <v>50</v>
      </c>
      <c r="K17" s="20">
        <v>50</v>
      </c>
      <c r="L17" s="20">
        <v>50</v>
      </c>
      <c r="M17" s="20">
        <v>50</v>
      </c>
      <c r="N17" s="21">
        <f t="shared" si="2"/>
        <v>600</v>
      </c>
    </row>
    <row r="18" spans="1:14" ht="15.6" x14ac:dyDescent="0.3">
      <c r="A18" s="19" t="s">
        <v>21</v>
      </c>
      <c r="B18" s="20">
        <v>40</v>
      </c>
      <c r="C18" s="20">
        <v>40</v>
      </c>
      <c r="D18" s="20">
        <v>40</v>
      </c>
      <c r="E18" s="20">
        <v>40</v>
      </c>
      <c r="F18" s="20">
        <v>40</v>
      </c>
      <c r="G18" s="20">
        <v>40</v>
      </c>
      <c r="H18" s="20">
        <v>40</v>
      </c>
      <c r="I18" s="20">
        <v>40</v>
      </c>
      <c r="J18" s="20">
        <v>40</v>
      </c>
      <c r="K18" s="20">
        <v>40</v>
      </c>
      <c r="L18" s="20">
        <v>40</v>
      </c>
      <c r="M18" s="20">
        <v>40</v>
      </c>
      <c r="N18" s="21">
        <f t="shared" si="2"/>
        <v>480</v>
      </c>
    </row>
    <row r="19" spans="1:14" s="4" customFormat="1" ht="17.399999999999999" x14ac:dyDescent="0.45">
      <c r="A19" s="26" t="s">
        <v>5</v>
      </c>
      <c r="B19" s="27">
        <f t="shared" ref="B19:N19" si="3">SUM(B13:B18)</f>
        <v>375.99</v>
      </c>
      <c r="C19" s="27">
        <f t="shared" si="3"/>
        <v>375.99</v>
      </c>
      <c r="D19" s="27">
        <f t="shared" si="3"/>
        <v>375.99</v>
      </c>
      <c r="E19" s="27">
        <f t="shared" si="3"/>
        <v>375.99</v>
      </c>
      <c r="F19" s="27">
        <f t="shared" si="3"/>
        <v>375.99</v>
      </c>
      <c r="G19" s="27">
        <f t="shared" si="3"/>
        <v>375.99</v>
      </c>
      <c r="H19" s="27">
        <f t="shared" si="3"/>
        <v>375.99</v>
      </c>
      <c r="I19" s="27">
        <f t="shared" si="3"/>
        <v>375.99</v>
      </c>
      <c r="J19" s="27">
        <f t="shared" si="3"/>
        <v>375.99</v>
      </c>
      <c r="K19" s="27">
        <f t="shared" si="3"/>
        <v>375.99</v>
      </c>
      <c r="L19" s="27">
        <f t="shared" si="3"/>
        <v>375.99</v>
      </c>
      <c r="M19" s="27">
        <f t="shared" si="3"/>
        <v>375.99</v>
      </c>
      <c r="N19" s="28">
        <f t="shared" si="3"/>
        <v>4511.88</v>
      </c>
    </row>
    <row r="20" spans="1:14" ht="15.6" x14ac:dyDescent="0.3">
      <c r="A20" s="22"/>
      <c r="B20" s="3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33"/>
    </row>
    <row r="21" spans="1:14" ht="15.6" x14ac:dyDescent="0.3">
      <c r="A21" s="34" t="s">
        <v>4</v>
      </c>
      <c r="B21" s="35">
        <f t="shared" ref="B21:M21" si="4">B10-B19</f>
        <v>3324.01</v>
      </c>
      <c r="C21" s="35">
        <f t="shared" si="4"/>
        <v>3319.01</v>
      </c>
      <c r="D21" s="35">
        <f t="shared" si="4"/>
        <v>3354.01</v>
      </c>
      <c r="E21" s="35">
        <f t="shared" si="4"/>
        <v>3274.01</v>
      </c>
      <c r="F21" s="35">
        <f t="shared" si="4"/>
        <v>3314.01</v>
      </c>
      <c r="G21" s="35">
        <f t="shared" si="4"/>
        <v>3249.01</v>
      </c>
      <c r="H21" s="35">
        <f t="shared" si="4"/>
        <v>3234.01</v>
      </c>
      <c r="I21" s="35">
        <f t="shared" si="4"/>
        <v>3264.01</v>
      </c>
      <c r="J21" s="35">
        <f t="shared" si="4"/>
        <v>3244.01</v>
      </c>
      <c r="K21" s="35">
        <f t="shared" si="4"/>
        <v>3344.01</v>
      </c>
      <c r="L21" s="35">
        <f t="shared" si="4"/>
        <v>3249.01</v>
      </c>
      <c r="M21" s="35">
        <f t="shared" si="4"/>
        <v>3309.01</v>
      </c>
      <c r="N21" s="36">
        <f>SUM(B21:M21)</f>
        <v>39478.120000000017</v>
      </c>
    </row>
    <row r="22" spans="1:14" ht="15.6" x14ac:dyDescent="0.3">
      <c r="A22" s="19" t="s">
        <v>3</v>
      </c>
      <c r="B22" s="20">
        <f>B21*0.15</f>
        <v>498.60149999999999</v>
      </c>
      <c r="C22" s="20">
        <f t="shared" ref="C22:M22" si="5">C21*0.15</f>
        <v>497.85149999999999</v>
      </c>
      <c r="D22" s="20">
        <f t="shared" si="5"/>
        <v>503.10149999999999</v>
      </c>
      <c r="E22" s="20">
        <f t="shared" si="5"/>
        <v>491.10149999999999</v>
      </c>
      <c r="F22" s="20">
        <f t="shared" si="5"/>
        <v>497.10149999999999</v>
      </c>
      <c r="G22" s="20">
        <f t="shared" si="5"/>
        <v>487.35149999999999</v>
      </c>
      <c r="H22" s="20">
        <f t="shared" si="5"/>
        <v>485.10149999999999</v>
      </c>
      <c r="I22" s="20">
        <f t="shared" si="5"/>
        <v>489.60149999999999</v>
      </c>
      <c r="J22" s="20">
        <f t="shared" si="5"/>
        <v>486.60149999999999</v>
      </c>
      <c r="K22" s="20">
        <f t="shared" si="5"/>
        <v>501.60149999999999</v>
      </c>
      <c r="L22" s="20">
        <f t="shared" si="5"/>
        <v>487.35149999999999</v>
      </c>
      <c r="M22" s="20">
        <f t="shared" si="5"/>
        <v>496.35149999999999</v>
      </c>
      <c r="N22" s="36">
        <f>SUM(B22:M22)</f>
        <v>5921.717999999998</v>
      </c>
    </row>
    <row r="23" spans="1:14" ht="16.2" thickBot="1" x14ac:dyDescent="0.35">
      <c r="A23" s="37" t="s">
        <v>2</v>
      </c>
      <c r="B23" s="38">
        <f t="shared" ref="B23:N23" si="6">B21-B22</f>
        <v>2825.4085000000005</v>
      </c>
      <c r="C23" s="38">
        <f t="shared" si="6"/>
        <v>2821.1585000000005</v>
      </c>
      <c r="D23" s="38">
        <f t="shared" si="6"/>
        <v>2850.9085000000005</v>
      </c>
      <c r="E23" s="38">
        <f t="shared" si="6"/>
        <v>2782.9085000000005</v>
      </c>
      <c r="F23" s="38">
        <f t="shared" si="6"/>
        <v>2816.9085000000005</v>
      </c>
      <c r="G23" s="38">
        <f t="shared" si="6"/>
        <v>2761.6585000000005</v>
      </c>
      <c r="H23" s="38">
        <f t="shared" si="6"/>
        <v>2748.9085000000005</v>
      </c>
      <c r="I23" s="38">
        <f t="shared" si="6"/>
        <v>2774.4085000000005</v>
      </c>
      <c r="J23" s="38">
        <f t="shared" si="6"/>
        <v>2757.4085000000005</v>
      </c>
      <c r="K23" s="38">
        <f t="shared" si="6"/>
        <v>2842.4085000000005</v>
      </c>
      <c r="L23" s="38">
        <f t="shared" si="6"/>
        <v>2761.6585000000005</v>
      </c>
      <c r="M23" s="38">
        <f t="shared" si="6"/>
        <v>2812.6585000000005</v>
      </c>
      <c r="N23" s="39">
        <f t="shared" si="6"/>
        <v>33556.402000000016</v>
      </c>
    </row>
    <row r="26" spans="1:14" ht="18.600000000000001" thickBot="1" x14ac:dyDescent="0.4">
      <c r="B26" s="54" t="s">
        <v>49</v>
      </c>
      <c r="C26" s="54"/>
      <c r="D26" s="54"/>
      <c r="E26" s="54"/>
      <c r="F26" s="54"/>
    </row>
    <row r="27" spans="1:14" ht="28.8" x14ac:dyDescent="0.3">
      <c r="B27" s="50" t="s">
        <v>50</v>
      </c>
      <c r="C27" s="51" t="s">
        <v>51</v>
      </c>
      <c r="D27" s="52" t="s">
        <v>54</v>
      </c>
      <c r="E27" s="51" t="s">
        <v>52</v>
      </c>
      <c r="F27" s="53" t="s">
        <v>53</v>
      </c>
    </row>
    <row r="28" spans="1:14" ht="16.2" thickBot="1" x14ac:dyDescent="0.35">
      <c r="B28" s="47">
        <v>10</v>
      </c>
      <c r="C28" s="49">
        <v>2</v>
      </c>
      <c r="D28" s="49">
        <v>20</v>
      </c>
      <c r="E28" s="49">
        <v>9</v>
      </c>
      <c r="F28" s="48">
        <f>B28*C28*D28*E28</f>
        <v>3600</v>
      </c>
    </row>
    <row r="30" spans="1:14" ht="15" thickBot="1" x14ac:dyDescent="0.35"/>
    <row r="31" spans="1:14" ht="15" thickBot="1" x14ac:dyDescent="0.35">
      <c r="B31" s="128" t="s">
        <v>75</v>
      </c>
      <c r="C31" s="129"/>
      <c r="D31" s="129"/>
      <c r="E31" s="129"/>
      <c r="F31" s="130"/>
    </row>
    <row r="32" spans="1:14" x14ac:dyDescent="0.3">
      <c r="B32" s="142" t="s">
        <v>76</v>
      </c>
      <c r="C32" s="143"/>
      <c r="D32" s="143"/>
      <c r="E32" s="143"/>
      <c r="F32" s="144"/>
    </row>
    <row r="33" spans="2:6" x14ac:dyDescent="0.3">
      <c r="B33" s="131" t="s">
        <v>77</v>
      </c>
      <c r="C33" s="132"/>
      <c r="D33" s="132"/>
      <c r="E33" s="132"/>
      <c r="F33" s="133"/>
    </row>
    <row r="34" spans="2:6" x14ac:dyDescent="0.3">
      <c r="B34" s="134"/>
      <c r="C34" s="135"/>
      <c r="D34" s="135"/>
      <c r="E34" s="135"/>
      <c r="F34" s="136"/>
    </row>
    <row r="35" spans="2:6" x14ac:dyDescent="0.3">
      <c r="B35" s="137" t="s">
        <v>78</v>
      </c>
      <c r="C35" s="127" t="s">
        <v>79</v>
      </c>
      <c r="D35" s="135">
        <f>1800/3</f>
        <v>600</v>
      </c>
      <c r="E35" s="135" t="s">
        <v>81</v>
      </c>
      <c r="F35" s="136"/>
    </row>
    <row r="36" spans="2:6" ht="15" thickBot="1" x14ac:dyDescent="0.35">
      <c r="B36" s="138" t="s">
        <v>80</v>
      </c>
      <c r="C36" s="139">
        <v>3</v>
      </c>
      <c r="D36" s="140">
        <f>D35/12</f>
        <v>50</v>
      </c>
      <c r="E36" s="140" t="s">
        <v>82</v>
      </c>
      <c r="F36" s="141"/>
    </row>
  </sheetData>
  <mergeCells count="5">
    <mergeCell ref="A1:A2"/>
    <mergeCell ref="B26:F26"/>
    <mergeCell ref="B31:F31"/>
    <mergeCell ref="B32:F32"/>
    <mergeCell ref="B33:F3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45BA7-B726-432D-9AE5-06470E0BFE53}">
  <dimension ref="A1:BH45"/>
  <sheetViews>
    <sheetView workbookViewId="0">
      <pane xSplit="3" topLeftCell="D1" activePane="topRight" state="frozen"/>
      <selection pane="topRight" activeCell="AR11" sqref="AR11"/>
    </sheetView>
  </sheetViews>
  <sheetFormatPr defaultRowHeight="14.4" x14ac:dyDescent="0.3"/>
  <cols>
    <col min="1" max="1" width="14.6640625" customWidth="1"/>
    <col min="2" max="2" width="29.21875" customWidth="1"/>
    <col min="3" max="3" width="23.6640625" bestFit="1" customWidth="1"/>
    <col min="4" max="4" width="9.5546875" style="55" customWidth="1"/>
    <col min="5" max="5" width="9.44140625" style="55" customWidth="1"/>
    <col min="6" max="13" width="10.44140625" style="55" customWidth="1"/>
    <col min="14" max="14" width="16.109375" style="57" bestFit="1" customWidth="1"/>
    <col min="15" max="26" width="11.21875" customWidth="1"/>
    <col min="27" max="27" width="15" style="59" bestFit="1" customWidth="1"/>
    <col min="28" max="34" width="11.21875" customWidth="1"/>
    <col min="35" max="39" width="12.33203125" customWidth="1"/>
    <col min="40" max="40" width="15" style="59" bestFit="1" customWidth="1"/>
    <col min="41" max="60" width="8.88671875" style="56"/>
  </cols>
  <sheetData>
    <row r="1" spans="1:60" ht="14.4" customHeight="1" x14ac:dyDescent="0.3">
      <c r="A1" s="118" t="s">
        <v>9</v>
      </c>
      <c r="B1" s="119"/>
      <c r="C1" s="120"/>
      <c r="N1" s="82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</row>
    <row r="2" spans="1:60" ht="15" customHeight="1" thickBot="1" x14ac:dyDescent="0.35">
      <c r="A2" s="174"/>
      <c r="B2" s="116"/>
      <c r="C2" s="175"/>
      <c r="N2" s="82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</row>
    <row r="3" spans="1:60" ht="18.600000000000001" thickBot="1" x14ac:dyDescent="0.4">
      <c r="A3" s="176" t="s">
        <v>107</v>
      </c>
      <c r="B3" s="177"/>
      <c r="C3" s="178"/>
      <c r="N3" s="82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</row>
    <row r="4" spans="1:60" s="79" customFormat="1" ht="17.399999999999999" x14ac:dyDescent="0.35">
      <c r="A4" s="76" t="s">
        <v>56</v>
      </c>
      <c r="B4" s="76"/>
      <c r="C4" s="76"/>
      <c r="D4" s="77">
        <v>45352</v>
      </c>
      <c r="E4" s="77">
        <v>45383</v>
      </c>
      <c r="F4" s="77">
        <v>45413</v>
      </c>
      <c r="G4" s="77">
        <v>45444</v>
      </c>
      <c r="H4" s="77">
        <v>45474</v>
      </c>
      <c r="I4" s="77">
        <v>45505</v>
      </c>
      <c r="J4" s="77">
        <v>45536</v>
      </c>
      <c r="K4" s="77">
        <v>45566</v>
      </c>
      <c r="L4" s="77">
        <v>45597</v>
      </c>
      <c r="M4" s="77">
        <v>45627</v>
      </c>
      <c r="N4" s="78" t="s">
        <v>43</v>
      </c>
      <c r="O4" s="77">
        <v>45658</v>
      </c>
      <c r="P4" s="77">
        <v>45689</v>
      </c>
      <c r="Q4" s="77">
        <v>45717</v>
      </c>
      <c r="R4" s="77">
        <v>45748</v>
      </c>
      <c r="S4" s="77">
        <v>45778</v>
      </c>
      <c r="T4" s="77">
        <v>45809</v>
      </c>
      <c r="U4" s="77">
        <v>45839</v>
      </c>
      <c r="V4" s="77">
        <v>45870</v>
      </c>
      <c r="W4" s="77">
        <v>45901</v>
      </c>
      <c r="X4" s="77">
        <v>45931</v>
      </c>
      <c r="Y4" s="77">
        <v>45962</v>
      </c>
      <c r="Z4" s="77">
        <v>45992</v>
      </c>
      <c r="AA4" s="77" t="s">
        <v>44</v>
      </c>
      <c r="AB4" s="77">
        <v>46023</v>
      </c>
      <c r="AC4" s="77">
        <v>46054</v>
      </c>
      <c r="AD4" s="77">
        <v>46082</v>
      </c>
      <c r="AE4" s="77">
        <v>46113</v>
      </c>
      <c r="AF4" s="77">
        <v>46143</v>
      </c>
      <c r="AG4" s="77">
        <v>46174</v>
      </c>
      <c r="AH4" s="77">
        <v>46204</v>
      </c>
      <c r="AI4" s="77">
        <v>46235</v>
      </c>
      <c r="AJ4" s="77">
        <v>46266</v>
      </c>
      <c r="AK4" s="77">
        <v>46296</v>
      </c>
      <c r="AL4" s="77">
        <v>46327</v>
      </c>
      <c r="AM4" s="77">
        <v>46357</v>
      </c>
      <c r="AN4" s="77" t="s">
        <v>45</v>
      </c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</row>
    <row r="5" spans="1:60" x14ac:dyDescent="0.3">
      <c r="A5" s="4" t="s">
        <v>55</v>
      </c>
      <c r="D5" s="55">
        <v>5000</v>
      </c>
      <c r="E5" s="55">
        <f>D41</f>
        <v>5570</v>
      </c>
      <c r="F5" s="55">
        <f t="shared" ref="F5:M5" si="0">E41</f>
        <v>8815</v>
      </c>
      <c r="G5" s="55">
        <f t="shared" si="0"/>
        <v>12120</v>
      </c>
      <c r="H5" s="55">
        <f t="shared" si="0"/>
        <v>15375</v>
      </c>
      <c r="I5" s="55">
        <f t="shared" si="0"/>
        <v>18625</v>
      </c>
      <c r="J5" s="55">
        <f t="shared" si="0"/>
        <v>21859.010000000002</v>
      </c>
      <c r="K5" s="55">
        <f t="shared" si="0"/>
        <v>25128.020000000004</v>
      </c>
      <c r="L5" s="55">
        <f t="shared" si="0"/>
        <v>28382.030000000006</v>
      </c>
      <c r="M5" s="55">
        <f t="shared" si="0"/>
        <v>31626.040000000008</v>
      </c>
      <c r="N5" s="57">
        <f>M5</f>
        <v>31626.040000000008</v>
      </c>
      <c r="O5" s="46">
        <f>N41</f>
        <v>34940.05000000001</v>
      </c>
      <c r="P5" s="46">
        <f t="shared" ref="P5:Z5" si="1">O41</f>
        <v>38264.060000000012</v>
      </c>
      <c r="Q5" s="46">
        <f t="shared" si="1"/>
        <v>41508.070000000014</v>
      </c>
      <c r="R5" s="46">
        <f t="shared" si="1"/>
        <v>44737.080000000016</v>
      </c>
      <c r="S5" s="46">
        <f t="shared" si="1"/>
        <v>48026.090000000018</v>
      </c>
      <c r="T5" s="46">
        <f t="shared" si="1"/>
        <v>51260.10000000002</v>
      </c>
      <c r="U5" s="46">
        <f t="shared" si="1"/>
        <v>54559.110000000022</v>
      </c>
      <c r="V5" s="46">
        <f t="shared" si="1"/>
        <v>57818.120000000024</v>
      </c>
      <c r="W5" s="46">
        <f t="shared" si="1"/>
        <v>61062.130000000026</v>
      </c>
      <c r="X5" s="46">
        <f t="shared" si="1"/>
        <v>64286.140000000029</v>
      </c>
      <c r="Y5" s="46">
        <f t="shared" si="1"/>
        <v>67540.150000000023</v>
      </c>
      <c r="Z5" s="46">
        <f t="shared" si="1"/>
        <v>70764.160000000018</v>
      </c>
      <c r="AA5" s="60">
        <f>Z5</f>
        <v>70764.160000000018</v>
      </c>
      <c r="AB5" s="55">
        <f>AA41</f>
        <v>74058.170000000013</v>
      </c>
      <c r="AC5" s="55">
        <f t="shared" ref="AC5:AM5" si="2">AB41</f>
        <v>77382.180000000008</v>
      </c>
      <c r="AD5" s="55">
        <f t="shared" si="2"/>
        <v>80701.19</v>
      </c>
      <c r="AE5" s="55">
        <f t="shared" si="2"/>
        <v>84055.2</v>
      </c>
      <c r="AF5" s="55">
        <f t="shared" si="2"/>
        <v>87329.209999999992</v>
      </c>
      <c r="AG5" s="55">
        <f t="shared" si="2"/>
        <v>90643.219999999987</v>
      </c>
      <c r="AH5" s="55">
        <f t="shared" si="2"/>
        <v>93892.229999999981</v>
      </c>
      <c r="AI5" s="55">
        <f t="shared" si="2"/>
        <v>97126.239999999976</v>
      </c>
      <c r="AJ5" s="55">
        <f t="shared" si="2"/>
        <v>100390.24999999997</v>
      </c>
      <c r="AK5" s="55">
        <f t="shared" si="2"/>
        <v>103634.25999999997</v>
      </c>
      <c r="AL5" s="55">
        <f t="shared" si="2"/>
        <v>106978.26999999996</v>
      </c>
      <c r="AM5" s="55">
        <f t="shared" si="2"/>
        <v>110227.27999999996</v>
      </c>
      <c r="AN5" s="57">
        <f>AM5</f>
        <v>110227.27999999996</v>
      </c>
    </row>
    <row r="6" spans="1:60" x14ac:dyDescent="0.3"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7"/>
    </row>
    <row r="7" spans="1:60" x14ac:dyDescent="0.3">
      <c r="A7" s="4" t="s">
        <v>57</v>
      </c>
      <c r="B7" s="4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7"/>
    </row>
    <row r="8" spans="1:60" x14ac:dyDescent="0.3">
      <c r="B8" t="str" cm="1">
        <f t="array" ref="B8:B12">'Income Statement Year 1  '!A5:A9</f>
        <v>Regular Hours (Rate of $10.00 per hour per child)</v>
      </c>
      <c r="D8" s="55" cm="1">
        <f t="array" ref="D8:M12">'Income Statement Year 1  '!D5:M9</f>
        <v>3600</v>
      </c>
      <c r="E8" s="55">
        <v>3600</v>
      </c>
      <c r="F8" s="55">
        <v>3600</v>
      </c>
      <c r="G8" s="55">
        <v>3600</v>
      </c>
      <c r="H8" s="55">
        <v>3600</v>
      </c>
      <c r="I8" s="55">
        <v>3600</v>
      </c>
      <c r="J8" s="55">
        <v>3600</v>
      </c>
      <c r="K8" s="55">
        <v>3600</v>
      </c>
      <c r="L8" s="55">
        <v>3600</v>
      </c>
      <c r="M8" s="55">
        <v>3600</v>
      </c>
      <c r="N8" s="57">
        <f>SUM(D8:M8)</f>
        <v>36000</v>
      </c>
      <c r="O8" s="55" cm="1">
        <f t="array" ref="O8:Z12">'Income Statement Year 2'!B5:M9</f>
        <v>3600</v>
      </c>
      <c r="P8" s="55">
        <v>3600</v>
      </c>
      <c r="Q8" s="55">
        <v>3600</v>
      </c>
      <c r="R8" s="55">
        <v>3600</v>
      </c>
      <c r="S8" s="55">
        <v>3600</v>
      </c>
      <c r="T8" s="55">
        <v>3600</v>
      </c>
      <c r="U8" s="55">
        <v>3600</v>
      </c>
      <c r="V8" s="55">
        <v>3600</v>
      </c>
      <c r="W8" s="55">
        <v>3600</v>
      </c>
      <c r="X8" s="55">
        <v>3600</v>
      </c>
      <c r="Y8" s="55">
        <v>3600</v>
      </c>
      <c r="Z8" s="55">
        <v>3600</v>
      </c>
      <c r="AA8" s="60">
        <f>SUM(O8:Z8)</f>
        <v>43200</v>
      </c>
      <c r="AB8" s="55" cm="1">
        <f t="array" ref="AB8:AM12">'Income Statement Year 3'!B5:M9</f>
        <v>3600</v>
      </c>
      <c r="AC8" s="55">
        <v>3600</v>
      </c>
      <c r="AD8" s="55">
        <v>3600</v>
      </c>
      <c r="AE8" s="55">
        <v>3600</v>
      </c>
      <c r="AF8" s="55">
        <v>3600</v>
      </c>
      <c r="AG8" s="55">
        <v>3600</v>
      </c>
      <c r="AH8" s="55">
        <v>3600</v>
      </c>
      <c r="AI8" s="55">
        <v>3600</v>
      </c>
      <c r="AJ8" s="55">
        <v>3600</v>
      </c>
      <c r="AK8" s="55">
        <v>3600</v>
      </c>
      <c r="AL8" s="55">
        <v>3600</v>
      </c>
      <c r="AM8" s="55">
        <v>3600</v>
      </c>
      <c r="AN8" s="57">
        <f>SUM(AB8:AM8)</f>
        <v>43200</v>
      </c>
    </row>
    <row r="9" spans="1:60" x14ac:dyDescent="0.3">
      <c r="B9" t="str">
        <v>Extended Hours (Rate of $5.00 per hour per child)</v>
      </c>
      <c r="D9" s="55">
        <v>20</v>
      </c>
      <c r="E9" s="55">
        <v>10</v>
      </c>
      <c r="F9" s="55">
        <v>50</v>
      </c>
      <c r="G9" s="55">
        <v>20</v>
      </c>
      <c r="H9" s="55">
        <v>10</v>
      </c>
      <c r="I9" s="55">
        <v>5</v>
      </c>
      <c r="J9" s="55">
        <v>5</v>
      </c>
      <c r="K9" s="55">
        <v>30</v>
      </c>
      <c r="L9" s="55">
        <v>10</v>
      </c>
      <c r="M9" s="55">
        <v>80</v>
      </c>
      <c r="N9" s="57">
        <f t="shared" ref="N9:N12" si="3">SUM(D9:M9)</f>
        <v>240</v>
      </c>
      <c r="O9" s="55">
        <v>40</v>
      </c>
      <c r="P9" s="55">
        <v>10</v>
      </c>
      <c r="Q9" s="55">
        <v>5</v>
      </c>
      <c r="R9" s="55">
        <v>65</v>
      </c>
      <c r="S9" s="55">
        <v>5</v>
      </c>
      <c r="T9" s="55">
        <v>60</v>
      </c>
      <c r="U9" s="55">
        <v>10</v>
      </c>
      <c r="V9" s="55">
        <v>20</v>
      </c>
      <c r="W9" s="55">
        <v>0</v>
      </c>
      <c r="X9" s="55">
        <v>0</v>
      </c>
      <c r="Y9" s="55">
        <v>0</v>
      </c>
      <c r="Z9" s="55">
        <v>50</v>
      </c>
      <c r="AA9" s="60">
        <f t="shared" ref="AA9:AA12" si="4">SUM(O9:Z9)</f>
        <v>265</v>
      </c>
      <c r="AB9" s="55">
        <v>30</v>
      </c>
      <c r="AC9" s="55">
        <v>60</v>
      </c>
      <c r="AD9" s="55">
        <v>110</v>
      </c>
      <c r="AE9" s="55">
        <v>20</v>
      </c>
      <c r="AF9" s="55">
        <v>60</v>
      </c>
      <c r="AG9" s="55">
        <v>10</v>
      </c>
      <c r="AH9" s="55">
        <v>10</v>
      </c>
      <c r="AI9" s="55">
        <v>40</v>
      </c>
      <c r="AJ9" s="55">
        <v>20</v>
      </c>
      <c r="AK9" s="55">
        <v>90</v>
      </c>
      <c r="AL9" s="55">
        <v>25</v>
      </c>
      <c r="AM9" s="55">
        <v>65</v>
      </c>
      <c r="AN9" s="57">
        <f t="shared" ref="AN9:AN13" si="5">SUM(AB9:AM9)</f>
        <v>540</v>
      </c>
    </row>
    <row r="10" spans="1:60" x14ac:dyDescent="0.3">
      <c r="B10" t="str">
        <v>Add-on Services (Optional)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7">
        <f t="shared" si="3"/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60">
        <f t="shared" si="4"/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0</v>
      </c>
      <c r="AL10" s="55">
        <v>0</v>
      </c>
      <c r="AM10" s="55">
        <v>0</v>
      </c>
      <c r="AN10" s="57">
        <f t="shared" si="5"/>
        <v>0</v>
      </c>
    </row>
    <row r="11" spans="1:60" x14ac:dyDescent="0.3">
      <c r="B11" t="str">
        <v xml:space="preserve">         Meal</v>
      </c>
      <c r="D11" s="55">
        <v>0</v>
      </c>
      <c r="E11" s="55">
        <v>0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7">
        <f t="shared" si="3"/>
        <v>0</v>
      </c>
      <c r="O11" s="55">
        <v>0</v>
      </c>
      <c r="P11" s="55">
        <v>0</v>
      </c>
      <c r="Q11" s="55">
        <v>0</v>
      </c>
      <c r="R11" s="55">
        <v>0</v>
      </c>
      <c r="S11" s="55">
        <v>0</v>
      </c>
      <c r="T11" s="55">
        <v>0</v>
      </c>
      <c r="U11" s="55">
        <v>0</v>
      </c>
      <c r="V11" s="55">
        <v>0</v>
      </c>
      <c r="W11" s="55">
        <v>0</v>
      </c>
      <c r="X11" s="55">
        <v>0</v>
      </c>
      <c r="Y11" s="55">
        <v>0</v>
      </c>
      <c r="Z11" s="55">
        <v>0</v>
      </c>
      <c r="AA11" s="60">
        <f t="shared" si="4"/>
        <v>0</v>
      </c>
      <c r="AB11" s="55">
        <v>0</v>
      </c>
      <c r="AC11" s="55">
        <v>0</v>
      </c>
      <c r="AD11" s="55">
        <v>0</v>
      </c>
      <c r="AE11" s="55">
        <v>0</v>
      </c>
      <c r="AF11" s="55">
        <v>0</v>
      </c>
      <c r="AG11" s="55">
        <v>0</v>
      </c>
      <c r="AH11" s="55">
        <v>0</v>
      </c>
      <c r="AI11" s="55">
        <v>0</v>
      </c>
      <c r="AJ11" s="55">
        <v>0</v>
      </c>
      <c r="AK11" s="55">
        <v>0</v>
      </c>
      <c r="AL11" s="55">
        <v>0</v>
      </c>
      <c r="AM11" s="55">
        <v>0</v>
      </c>
      <c r="AN11" s="57">
        <f t="shared" si="5"/>
        <v>0</v>
      </c>
    </row>
    <row r="12" spans="1:60" ht="35.4" customHeight="1" x14ac:dyDescent="0.3">
      <c r="B12" s="58" t="str">
        <v xml:space="preserve">         Transportation (Rate of $5.00 per pick-up/drop off)</v>
      </c>
      <c r="D12" s="55">
        <v>15</v>
      </c>
      <c r="E12" s="55">
        <v>0</v>
      </c>
      <c r="F12" s="55">
        <v>20</v>
      </c>
      <c r="G12" s="55">
        <v>0</v>
      </c>
      <c r="H12" s="55">
        <v>5</v>
      </c>
      <c r="I12" s="55">
        <v>5</v>
      </c>
      <c r="J12" s="55">
        <v>40</v>
      </c>
      <c r="K12" s="55">
        <v>0</v>
      </c>
      <c r="L12" s="55">
        <v>10</v>
      </c>
      <c r="M12" s="55">
        <v>10</v>
      </c>
      <c r="N12" s="57">
        <f t="shared" si="3"/>
        <v>105</v>
      </c>
      <c r="O12" s="55">
        <v>60</v>
      </c>
      <c r="P12" s="55">
        <v>10</v>
      </c>
      <c r="Q12" s="55">
        <v>0</v>
      </c>
      <c r="R12" s="55">
        <v>0</v>
      </c>
      <c r="S12" s="55">
        <v>5</v>
      </c>
      <c r="T12" s="55">
        <v>15</v>
      </c>
      <c r="U12" s="55">
        <v>25</v>
      </c>
      <c r="V12" s="55">
        <v>0</v>
      </c>
      <c r="W12" s="55">
        <v>0</v>
      </c>
      <c r="X12" s="55">
        <v>30</v>
      </c>
      <c r="Y12" s="55">
        <v>0</v>
      </c>
      <c r="Z12" s="55">
        <v>20</v>
      </c>
      <c r="AA12" s="60">
        <f t="shared" si="4"/>
        <v>165</v>
      </c>
      <c r="AB12" s="55">
        <v>70</v>
      </c>
      <c r="AC12" s="55">
        <v>35</v>
      </c>
      <c r="AD12" s="55">
        <v>20</v>
      </c>
      <c r="AE12" s="55">
        <v>30</v>
      </c>
      <c r="AF12" s="55">
        <v>30</v>
      </c>
      <c r="AG12" s="55">
        <v>15</v>
      </c>
      <c r="AH12" s="55">
        <v>0</v>
      </c>
      <c r="AI12" s="55">
        <v>0</v>
      </c>
      <c r="AJ12" s="55">
        <v>0</v>
      </c>
      <c r="AK12" s="55">
        <v>30</v>
      </c>
      <c r="AL12" s="55">
        <v>0</v>
      </c>
      <c r="AM12" s="55">
        <v>20</v>
      </c>
      <c r="AN12" s="57">
        <f t="shared" si="5"/>
        <v>250</v>
      </c>
    </row>
    <row r="13" spans="1:60" s="65" customFormat="1" x14ac:dyDescent="0.3">
      <c r="A13" s="62" t="s">
        <v>60</v>
      </c>
      <c r="B13" s="62"/>
      <c r="C13" s="62"/>
      <c r="D13" s="63">
        <f>SUM(D8:D12)</f>
        <v>3635</v>
      </c>
      <c r="E13" s="63">
        <f t="shared" ref="E13:M13" si="6">SUM(E8:E12)</f>
        <v>3610</v>
      </c>
      <c r="F13" s="63">
        <f t="shared" si="6"/>
        <v>3670</v>
      </c>
      <c r="G13" s="63">
        <f t="shared" si="6"/>
        <v>3620</v>
      </c>
      <c r="H13" s="63">
        <f t="shared" si="6"/>
        <v>3615</v>
      </c>
      <c r="I13" s="63">
        <f t="shared" si="6"/>
        <v>3610</v>
      </c>
      <c r="J13" s="63">
        <f t="shared" si="6"/>
        <v>3645</v>
      </c>
      <c r="K13" s="63">
        <f t="shared" si="6"/>
        <v>3630</v>
      </c>
      <c r="L13" s="63">
        <f t="shared" si="6"/>
        <v>3620</v>
      </c>
      <c r="M13" s="63">
        <f t="shared" si="6"/>
        <v>3690</v>
      </c>
      <c r="N13" s="63">
        <f>SUM(D13:M13)</f>
        <v>36345</v>
      </c>
      <c r="O13" s="64">
        <f>SUM(O8:O12)</f>
        <v>3700</v>
      </c>
      <c r="P13" s="64">
        <f t="shared" ref="P13:Z13" si="7">SUM(P8:P12)</f>
        <v>3620</v>
      </c>
      <c r="Q13" s="64">
        <f t="shared" si="7"/>
        <v>3605</v>
      </c>
      <c r="R13" s="64">
        <f t="shared" si="7"/>
        <v>3665</v>
      </c>
      <c r="S13" s="64">
        <f t="shared" si="7"/>
        <v>3610</v>
      </c>
      <c r="T13" s="64">
        <f t="shared" si="7"/>
        <v>3675</v>
      </c>
      <c r="U13" s="64">
        <f t="shared" si="7"/>
        <v>3635</v>
      </c>
      <c r="V13" s="64">
        <f t="shared" si="7"/>
        <v>3620</v>
      </c>
      <c r="W13" s="64">
        <f t="shared" si="7"/>
        <v>3600</v>
      </c>
      <c r="X13" s="64">
        <f t="shared" si="7"/>
        <v>3630</v>
      </c>
      <c r="Y13" s="64">
        <f t="shared" si="7"/>
        <v>3600</v>
      </c>
      <c r="Z13" s="64">
        <f t="shared" si="7"/>
        <v>3670</v>
      </c>
      <c r="AA13" s="64">
        <f>SUM(O13:Z13)</f>
        <v>43630</v>
      </c>
      <c r="AB13" s="63">
        <f>SUM(AB8:AB12)</f>
        <v>3700</v>
      </c>
      <c r="AC13" s="63">
        <f t="shared" ref="AC13:AM13" si="8">SUM(AC8:AC12)</f>
        <v>3695</v>
      </c>
      <c r="AD13" s="63">
        <f t="shared" si="8"/>
        <v>3730</v>
      </c>
      <c r="AE13" s="63">
        <f t="shared" si="8"/>
        <v>3650</v>
      </c>
      <c r="AF13" s="63">
        <f t="shared" si="8"/>
        <v>3690</v>
      </c>
      <c r="AG13" s="63">
        <f t="shared" si="8"/>
        <v>3625</v>
      </c>
      <c r="AH13" s="63">
        <f t="shared" si="8"/>
        <v>3610</v>
      </c>
      <c r="AI13" s="63">
        <f t="shared" si="8"/>
        <v>3640</v>
      </c>
      <c r="AJ13" s="63">
        <f t="shared" si="8"/>
        <v>3620</v>
      </c>
      <c r="AK13" s="63">
        <f t="shared" si="8"/>
        <v>3720</v>
      </c>
      <c r="AL13" s="63">
        <f t="shared" si="8"/>
        <v>3625</v>
      </c>
      <c r="AM13" s="63">
        <f t="shared" si="8"/>
        <v>3685</v>
      </c>
      <c r="AN13" s="63">
        <f t="shared" si="5"/>
        <v>43990</v>
      </c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</row>
    <row r="14" spans="1:60" x14ac:dyDescent="0.3"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7"/>
    </row>
    <row r="15" spans="1:60" x14ac:dyDescent="0.3">
      <c r="A15" s="4" t="s">
        <v>58</v>
      </c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7"/>
    </row>
    <row r="16" spans="1:60" x14ac:dyDescent="0.3">
      <c r="B16" t="str" cm="1">
        <f t="array" ref="B16:B21">'Income Statement Year 1  '!A13:A18</f>
        <v>Supplies and Equipment (Educational and Toys)</v>
      </c>
      <c r="D16" s="55" cm="1">
        <f t="array" ref="D16:M21">'Income Statement Year 1  '!D13:M18</f>
        <v>150</v>
      </c>
      <c r="E16" s="55">
        <v>150</v>
      </c>
      <c r="F16" s="55">
        <v>150</v>
      </c>
      <c r="G16" s="55">
        <v>150</v>
      </c>
      <c r="H16" s="55">
        <v>150</v>
      </c>
      <c r="I16" s="55">
        <v>150</v>
      </c>
      <c r="J16" s="55">
        <v>150</v>
      </c>
      <c r="K16" s="55">
        <v>150</v>
      </c>
      <c r="L16" s="55">
        <v>150</v>
      </c>
      <c r="M16" s="55">
        <v>150</v>
      </c>
      <c r="N16" s="57">
        <f>SUM(D16:M17)</f>
        <v>2250</v>
      </c>
      <c r="O16" s="55" cm="1">
        <f t="array" ref="O16:Z21">'Income Statement Year 2'!B13:M18</f>
        <v>150</v>
      </c>
      <c r="P16" s="55">
        <v>150</v>
      </c>
      <c r="Q16" s="55">
        <v>150</v>
      </c>
      <c r="R16" s="55">
        <v>150</v>
      </c>
      <c r="S16" s="55">
        <v>150</v>
      </c>
      <c r="T16" s="55">
        <v>150</v>
      </c>
      <c r="U16" s="55">
        <v>150</v>
      </c>
      <c r="V16" s="55">
        <v>150</v>
      </c>
      <c r="W16" s="55">
        <v>150</v>
      </c>
      <c r="X16" s="55">
        <v>150</v>
      </c>
      <c r="Y16" s="55">
        <v>150</v>
      </c>
      <c r="Z16" s="55">
        <v>150</v>
      </c>
      <c r="AA16" s="60">
        <f>SUM(O16:Z16)</f>
        <v>1800</v>
      </c>
      <c r="AB16" s="55" cm="1">
        <f t="array" ref="AB16:AM21">'Income Statement Year 3'!B13:M18</f>
        <v>150</v>
      </c>
      <c r="AC16" s="55">
        <v>150</v>
      </c>
      <c r="AD16" s="55">
        <v>150</v>
      </c>
      <c r="AE16" s="55">
        <v>150</v>
      </c>
      <c r="AF16" s="55">
        <v>150</v>
      </c>
      <c r="AG16" s="55">
        <v>150</v>
      </c>
      <c r="AH16" s="55">
        <v>150</v>
      </c>
      <c r="AI16" s="55">
        <v>150</v>
      </c>
      <c r="AJ16" s="55">
        <v>150</v>
      </c>
      <c r="AK16" s="55">
        <v>150</v>
      </c>
      <c r="AL16" s="55">
        <v>150</v>
      </c>
      <c r="AM16" s="55">
        <v>150</v>
      </c>
      <c r="AN16" s="57">
        <f>SUM(AB16:AM16)</f>
        <v>1800</v>
      </c>
    </row>
    <row r="17" spans="1:60" x14ac:dyDescent="0.3">
      <c r="B17" t="str">
        <v>Utility Expense</v>
      </c>
      <c r="D17" s="55">
        <v>75</v>
      </c>
      <c r="E17" s="55">
        <v>75</v>
      </c>
      <c r="F17" s="55">
        <v>75</v>
      </c>
      <c r="G17" s="55">
        <v>75</v>
      </c>
      <c r="H17" s="55">
        <v>75</v>
      </c>
      <c r="I17" s="55">
        <v>75</v>
      </c>
      <c r="J17" s="55">
        <v>75</v>
      </c>
      <c r="K17" s="55">
        <v>75</v>
      </c>
      <c r="L17" s="55">
        <v>75</v>
      </c>
      <c r="M17" s="55">
        <v>75</v>
      </c>
      <c r="N17" s="57">
        <f t="shared" ref="N17:N21" si="9">SUM(D17:M18)</f>
        <v>1250</v>
      </c>
      <c r="O17" s="55">
        <v>75</v>
      </c>
      <c r="P17" s="55">
        <v>75</v>
      </c>
      <c r="Q17" s="55">
        <v>75</v>
      </c>
      <c r="R17" s="55">
        <v>75</v>
      </c>
      <c r="S17" s="55">
        <v>75</v>
      </c>
      <c r="T17" s="55">
        <v>75</v>
      </c>
      <c r="U17" s="55">
        <v>75</v>
      </c>
      <c r="V17" s="55">
        <v>75</v>
      </c>
      <c r="W17" s="55">
        <v>75</v>
      </c>
      <c r="X17" s="55">
        <v>75</v>
      </c>
      <c r="Y17" s="55">
        <v>75</v>
      </c>
      <c r="Z17" s="55">
        <v>75</v>
      </c>
      <c r="AA17" s="60">
        <f t="shared" ref="AA17:AA44" si="10">SUM(O17:Z17)</f>
        <v>900</v>
      </c>
      <c r="AB17" s="55">
        <v>75</v>
      </c>
      <c r="AC17" s="55">
        <v>75</v>
      </c>
      <c r="AD17" s="55">
        <v>75</v>
      </c>
      <c r="AE17" s="55">
        <v>75</v>
      </c>
      <c r="AF17" s="55">
        <v>75</v>
      </c>
      <c r="AG17" s="55">
        <v>75</v>
      </c>
      <c r="AH17" s="55">
        <v>75</v>
      </c>
      <c r="AI17" s="55">
        <v>75</v>
      </c>
      <c r="AJ17" s="55">
        <v>75</v>
      </c>
      <c r="AK17" s="55">
        <v>75</v>
      </c>
      <c r="AL17" s="55">
        <v>75</v>
      </c>
      <c r="AM17" s="55">
        <v>75</v>
      </c>
      <c r="AN17" s="57">
        <f t="shared" ref="AN17:AN22" si="11">SUM(AB17:AM17)</f>
        <v>900</v>
      </c>
    </row>
    <row r="18" spans="1:60" x14ac:dyDescent="0.3">
      <c r="B18" t="str">
        <v>Advertising (Facebook Advertising Boosts)</v>
      </c>
      <c r="D18" s="55">
        <v>50</v>
      </c>
      <c r="E18" s="55">
        <v>50</v>
      </c>
      <c r="F18" s="55">
        <v>50</v>
      </c>
      <c r="G18" s="55">
        <v>50</v>
      </c>
      <c r="H18" s="55">
        <v>50</v>
      </c>
      <c r="I18" s="55">
        <v>50</v>
      </c>
      <c r="J18" s="55">
        <v>50</v>
      </c>
      <c r="K18" s="55">
        <v>50</v>
      </c>
      <c r="L18" s="55">
        <v>50</v>
      </c>
      <c r="M18" s="55">
        <v>50</v>
      </c>
      <c r="N18" s="57">
        <f t="shared" si="9"/>
        <v>554.95000000000005</v>
      </c>
      <c r="O18" s="55">
        <v>50</v>
      </c>
      <c r="P18" s="55">
        <v>50</v>
      </c>
      <c r="Q18" s="55">
        <v>50</v>
      </c>
      <c r="R18" s="55">
        <v>50</v>
      </c>
      <c r="S18" s="55">
        <v>50</v>
      </c>
      <c r="T18" s="55">
        <v>50</v>
      </c>
      <c r="U18" s="55">
        <v>50</v>
      </c>
      <c r="V18" s="55">
        <v>50</v>
      </c>
      <c r="W18" s="55">
        <v>50</v>
      </c>
      <c r="X18" s="55">
        <v>50</v>
      </c>
      <c r="Y18" s="55">
        <v>50</v>
      </c>
      <c r="Z18" s="55">
        <v>50</v>
      </c>
      <c r="AA18" s="60">
        <f t="shared" si="10"/>
        <v>600</v>
      </c>
      <c r="AB18" s="55">
        <v>50</v>
      </c>
      <c r="AC18" s="55">
        <v>50</v>
      </c>
      <c r="AD18" s="55">
        <v>50</v>
      </c>
      <c r="AE18" s="55">
        <v>50</v>
      </c>
      <c r="AF18" s="55">
        <v>50</v>
      </c>
      <c r="AG18" s="55">
        <v>50</v>
      </c>
      <c r="AH18" s="55">
        <v>50</v>
      </c>
      <c r="AI18" s="55">
        <v>50</v>
      </c>
      <c r="AJ18" s="55">
        <v>50</v>
      </c>
      <c r="AK18" s="55">
        <v>50</v>
      </c>
      <c r="AL18" s="55">
        <v>50</v>
      </c>
      <c r="AM18" s="55">
        <v>50</v>
      </c>
      <c r="AN18" s="57">
        <f t="shared" si="11"/>
        <v>600</v>
      </c>
    </row>
    <row r="19" spans="1:60" x14ac:dyDescent="0.3">
      <c r="B19" t="str">
        <v>Website (Domain)</v>
      </c>
      <c r="D19" s="55">
        <v>0</v>
      </c>
      <c r="E19" s="55">
        <v>0</v>
      </c>
      <c r="F19" s="55">
        <v>0</v>
      </c>
      <c r="G19" s="55">
        <v>0</v>
      </c>
      <c r="H19" s="55">
        <v>0</v>
      </c>
      <c r="I19" s="55">
        <v>10.99</v>
      </c>
      <c r="J19" s="55">
        <v>10.99</v>
      </c>
      <c r="K19" s="55">
        <v>10.99</v>
      </c>
      <c r="L19" s="55">
        <v>10.99</v>
      </c>
      <c r="M19" s="55">
        <v>10.99</v>
      </c>
      <c r="N19" s="57">
        <f>SUM(D19:M21)</f>
        <v>954.95</v>
      </c>
      <c r="O19" s="55">
        <v>10.99</v>
      </c>
      <c r="P19" s="55">
        <v>10.99</v>
      </c>
      <c r="Q19" s="55">
        <v>10.99</v>
      </c>
      <c r="R19" s="55">
        <v>10.99</v>
      </c>
      <c r="S19" s="55">
        <v>10.99</v>
      </c>
      <c r="T19" s="55">
        <v>10.99</v>
      </c>
      <c r="U19" s="55">
        <v>10.99</v>
      </c>
      <c r="V19" s="55">
        <v>10.99</v>
      </c>
      <c r="W19" s="55">
        <v>10.99</v>
      </c>
      <c r="X19" s="55">
        <v>10.99</v>
      </c>
      <c r="Y19" s="55">
        <v>10.99</v>
      </c>
      <c r="Z19" s="55">
        <v>10.99</v>
      </c>
      <c r="AA19" s="60">
        <f t="shared" si="10"/>
        <v>131.87999999999997</v>
      </c>
      <c r="AB19" s="55">
        <v>10.99</v>
      </c>
      <c r="AC19" s="55">
        <v>10.99</v>
      </c>
      <c r="AD19" s="55">
        <v>10.99</v>
      </c>
      <c r="AE19" s="55">
        <v>10.99</v>
      </c>
      <c r="AF19" s="55">
        <v>10.99</v>
      </c>
      <c r="AG19" s="55">
        <v>10.99</v>
      </c>
      <c r="AH19" s="55">
        <v>10.99</v>
      </c>
      <c r="AI19" s="55">
        <v>10.99</v>
      </c>
      <c r="AJ19" s="55">
        <v>10.99</v>
      </c>
      <c r="AK19" s="55">
        <v>10.99</v>
      </c>
      <c r="AL19" s="55">
        <v>10.99</v>
      </c>
      <c r="AM19" s="55">
        <v>10.99</v>
      </c>
      <c r="AN19" s="57">
        <f t="shared" si="11"/>
        <v>131.87999999999997</v>
      </c>
    </row>
    <row r="20" spans="1:60" x14ac:dyDescent="0.3">
      <c r="B20" t="str">
        <v>Depreciation Expense (FFE)</v>
      </c>
      <c r="D20" s="55">
        <v>50</v>
      </c>
      <c r="E20" s="55">
        <v>50</v>
      </c>
      <c r="F20" s="55">
        <v>50</v>
      </c>
      <c r="G20" s="55">
        <v>50</v>
      </c>
      <c r="H20" s="55">
        <v>50</v>
      </c>
      <c r="I20" s="55">
        <v>50</v>
      </c>
      <c r="J20" s="55">
        <v>50</v>
      </c>
      <c r="K20" s="55">
        <v>50</v>
      </c>
      <c r="L20" s="55">
        <v>50</v>
      </c>
      <c r="M20" s="55">
        <v>50</v>
      </c>
      <c r="N20" s="57">
        <f>SUM(D20:M20)</f>
        <v>500</v>
      </c>
      <c r="O20" s="55">
        <v>50</v>
      </c>
      <c r="P20" s="55">
        <v>50</v>
      </c>
      <c r="Q20" s="55">
        <v>50</v>
      </c>
      <c r="R20" s="55">
        <v>50</v>
      </c>
      <c r="S20" s="55">
        <v>50</v>
      </c>
      <c r="T20" s="55">
        <v>50</v>
      </c>
      <c r="U20" s="55">
        <v>50</v>
      </c>
      <c r="V20" s="55">
        <v>50</v>
      </c>
      <c r="W20" s="55">
        <v>50</v>
      </c>
      <c r="X20" s="55">
        <v>50</v>
      </c>
      <c r="Y20" s="55">
        <v>50</v>
      </c>
      <c r="Z20" s="55">
        <v>50</v>
      </c>
      <c r="AA20" s="60">
        <f t="shared" si="10"/>
        <v>600</v>
      </c>
      <c r="AB20" s="55">
        <v>50</v>
      </c>
      <c r="AC20" s="55">
        <v>50</v>
      </c>
      <c r="AD20" s="55">
        <v>50</v>
      </c>
      <c r="AE20" s="55">
        <v>50</v>
      </c>
      <c r="AF20" s="55">
        <v>50</v>
      </c>
      <c r="AG20" s="55">
        <v>50</v>
      </c>
      <c r="AH20" s="55">
        <v>50</v>
      </c>
      <c r="AI20" s="55">
        <v>50</v>
      </c>
      <c r="AJ20" s="55">
        <v>50</v>
      </c>
      <c r="AK20" s="55">
        <v>50</v>
      </c>
      <c r="AL20" s="55">
        <v>50</v>
      </c>
      <c r="AM20" s="55">
        <v>50</v>
      </c>
      <c r="AN20" s="57">
        <f t="shared" si="11"/>
        <v>600</v>
      </c>
    </row>
    <row r="21" spans="1:60" x14ac:dyDescent="0.3">
      <c r="B21" t="str">
        <v>Misc Expense (Cleaning Supplies &amp; Other Expenses)</v>
      </c>
      <c r="D21" s="55">
        <v>40</v>
      </c>
      <c r="E21" s="55">
        <v>40</v>
      </c>
      <c r="F21" s="55">
        <v>40</v>
      </c>
      <c r="G21" s="55">
        <v>40</v>
      </c>
      <c r="H21" s="55">
        <v>40</v>
      </c>
      <c r="I21" s="55">
        <v>40</v>
      </c>
      <c r="J21" s="55">
        <v>40</v>
      </c>
      <c r="K21" s="55">
        <v>40</v>
      </c>
      <c r="L21" s="55">
        <v>40</v>
      </c>
      <c r="M21" s="55">
        <v>40</v>
      </c>
      <c r="N21" s="57">
        <f>SUM(D21:M21)</f>
        <v>400</v>
      </c>
      <c r="O21" s="55">
        <v>40</v>
      </c>
      <c r="P21" s="55">
        <v>40</v>
      </c>
      <c r="Q21" s="55">
        <v>40</v>
      </c>
      <c r="R21" s="55">
        <v>40</v>
      </c>
      <c r="S21" s="55">
        <v>40</v>
      </c>
      <c r="T21" s="55">
        <v>40</v>
      </c>
      <c r="U21" s="55">
        <v>40</v>
      </c>
      <c r="V21" s="55">
        <v>40</v>
      </c>
      <c r="W21" s="55">
        <v>40</v>
      </c>
      <c r="X21" s="55">
        <v>40</v>
      </c>
      <c r="Y21" s="55">
        <v>40</v>
      </c>
      <c r="Z21" s="55">
        <v>40</v>
      </c>
      <c r="AA21" s="60">
        <f t="shared" si="10"/>
        <v>480</v>
      </c>
      <c r="AB21" s="55">
        <v>40</v>
      </c>
      <c r="AC21" s="55">
        <v>40</v>
      </c>
      <c r="AD21" s="55">
        <v>40</v>
      </c>
      <c r="AE21" s="55">
        <v>40</v>
      </c>
      <c r="AF21" s="55">
        <v>40</v>
      </c>
      <c r="AG21" s="55">
        <v>40</v>
      </c>
      <c r="AH21" s="55">
        <v>40</v>
      </c>
      <c r="AI21" s="55">
        <v>40</v>
      </c>
      <c r="AJ21" s="55">
        <v>40</v>
      </c>
      <c r="AK21" s="55">
        <v>40</v>
      </c>
      <c r="AL21" s="55">
        <v>40</v>
      </c>
      <c r="AM21" s="55">
        <v>40</v>
      </c>
      <c r="AN21" s="57">
        <f t="shared" si="11"/>
        <v>480</v>
      </c>
    </row>
    <row r="22" spans="1:60" s="65" customFormat="1" x14ac:dyDescent="0.3">
      <c r="A22" s="62" t="s">
        <v>61</v>
      </c>
      <c r="B22" s="62"/>
      <c r="C22" s="62"/>
      <c r="D22" s="63">
        <f>SUM(D16:D21)</f>
        <v>365</v>
      </c>
      <c r="E22" s="63">
        <f t="shared" ref="E22:M22" si="12">SUM(E16:E21)</f>
        <v>365</v>
      </c>
      <c r="F22" s="63">
        <f t="shared" si="12"/>
        <v>365</v>
      </c>
      <c r="G22" s="63">
        <f t="shared" si="12"/>
        <v>365</v>
      </c>
      <c r="H22" s="63">
        <f t="shared" si="12"/>
        <v>365</v>
      </c>
      <c r="I22" s="63">
        <f t="shared" si="12"/>
        <v>375.99</v>
      </c>
      <c r="J22" s="63">
        <f t="shared" si="12"/>
        <v>375.99</v>
      </c>
      <c r="K22" s="63">
        <f t="shared" si="12"/>
        <v>375.99</v>
      </c>
      <c r="L22" s="63">
        <f t="shared" si="12"/>
        <v>375.99</v>
      </c>
      <c r="M22" s="63">
        <f t="shared" si="12"/>
        <v>375.99</v>
      </c>
      <c r="N22" s="63">
        <f>SUM(D22:M22)</f>
        <v>3704.9499999999989</v>
      </c>
      <c r="O22" s="64">
        <f>SUM(O16:O21)</f>
        <v>375.99</v>
      </c>
      <c r="P22" s="64">
        <f t="shared" ref="P22:Y22" si="13">SUM(P16:P21)</f>
        <v>375.99</v>
      </c>
      <c r="Q22" s="64">
        <f t="shared" si="13"/>
        <v>375.99</v>
      </c>
      <c r="R22" s="64">
        <f t="shared" si="13"/>
        <v>375.99</v>
      </c>
      <c r="S22" s="64">
        <f t="shared" si="13"/>
        <v>375.99</v>
      </c>
      <c r="T22" s="64">
        <f t="shared" si="13"/>
        <v>375.99</v>
      </c>
      <c r="U22" s="64">
        <f t="shared" si="13"/>
        <v>375.99</v>
      </c>
      <c r="V22" s="64">
        <f t="shared" si="13"/>
        <v>375.99</v>
      </c>
      <c r="W22" s="64">
        <f t="shared" si="13"/>
        <v>375.99</v>
      </c>
      <c r="X22" s="64">
        <f t="shared" si="13"/>
        <v>375.99</v>
      </c>
      <c r="Y22" s="64">
        <f t="shared" si="13"/>
        <v>375.99</v>
      </c>
      <c r="Z22" s="64">
        <f>SUM(Z16:Z21)</f>
        <v>375.99</v>
      </c>
      <c r="AA22" s="64">
        <f>SUM(O22:Z22)</f>
        <v>4511.8799999999992</v>
      </c>
      <c r="AB22" s="63">
        <f>SUM(AB16:AB21)</f>
        <v>375.99</v>
      </c>
      <c r="AC22" s="63">
        <f t="shared" ref="AC22:AM22" si="14">SUM(AC16:AC21)</f>
        <v>375.99</v>
      </c>
      <c r="AD22" s="63">
        <f t="shared" si="14"/>
        <v>375.99</v>
      </c>
      <c r="AE22" s="63">
        <f t="shared" si="14"/>
        <v>375.99</v>
      </c>
      <c r="AF22" s="63">
        <f t="shared" si="14"/>
        <v>375.99</v>
      </c>
      <c r="AG22" s="63">
        <f t="shared" si="14"/>
        <v>375.99</v>
      </c>
      <c r="AH22" s="63">
        <f t="shared" si="14"/>
        <v>375.99</v>
      </c>
      <c r="AI22" s="63">
        <f t="shared" si="14"/>
        <v>375.99</v>
      </c>
      <c r="AJ22" s="63">
        <f t="shared" si="14"/>
        <v>375.99</v>
      </c>
      <c r="AK22" s="63">
        <f t="shared" si="14"/>
        <v>375.99</v>
      </c>
      <c r="AL22" s="63">
        <f t="shared" si="14"/>
        <v>375.99</v>
      </c>
      <c r="AM22" s="63">
        <f t="shared" si="14"/>
        <v>375.99</v>
      </c>
      <c r="AN22" s="63">
        <f t="shared" si="11"/>
        <v>4511.8799999999992</v>
      </c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1"/>
      <c r="BH22" s="81"/>
    </row>
    <row r="23" spans="1:60" x14ac:dyDescent="0.3">
      <c r="AA23" s="60">
        <f t="shared" si="10"/>
        <v>0</v>
      </c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7"/>
    </row>
    <row r="24" spans="1:60" x14ac:dyDescent="0.3">
      <c r="A24" s="4" t="s">
        <v>59</v>
      </c>
      <c r="AA24" s="60">
        <f t="shared" si="10"/>
        <v>0</v>
      </c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7"/>
    </row>
    <row r="25" spans="1:60" x14ac:dyDescent="0.3">
      <c r="B25" t="str" cm="1">
        <f t="array" ref="B25:B30">'Start Up Costs  '!A4:A9</f>
        <v>Play Equipment (FFE)</v>
      </c>
      <c r="D25" s="55" cm="1">
        <f t="array" ref="D25:D30">'Start Up Costs  '!B4:B9</f>
        <v>1500</v>
      </c>
      <c r="N25" s="57">
        <f>SUM(D25:M25)</f>
        <v>1500</v>
      </c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60">
        <f t="shared" si="10"/>
        <v>0</v>
      </c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7">
        <f t="shared" ref="AN25:AN29" si="15">SUM(AB25:AM25)</f>
        <v>0</v>
      </c>
    </row>
    <row r="26" spans="1:60" x14ac:dyDescent="0.3">
      <c r="B26" t="str">
        <v>Tables and Chairs (FFE)</v>
      </c>
      <c r="D26" s="55">
        <v>300</v>
      </c>
      <c r="N26" s="57">
        <f t="shared" ref="N26:N31" si="16">SUM(D26:M26)</f>
        <v>300</v>
      </c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60">
        <f t="shared" si="10"/>
        <v>0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7">
        <f t="shared" si="15"/>
        <v>0</v>
      </c>
    </row>
    <row r="27" spans="1:60" x14ac:dyDescent="0.3">
      <c r="B27" t="str">
        <v>Educational Materials</v>
      </c>
      <c r="D27" s="55">
        <v>500</v>
      </c>
      <c r="N27" s="57">
        <f t="shared" si="16"/>
        <v>500</v>
      </c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60">
        <f t="shared" si="10"/>
        <v>0</v>
      </c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7">
        <f t="shared" si="15"/>
        <v>0</v>
      </c>
    </row>
    <row r="28" spans="1:60" x14ac:dyDescent="0.3">
      <c r="B28" t="str">
        <v>Toys</v>
      </c>
      <c r="D28" s="55">
        <v>300</v>
      </c>
      <c r="N28" s="57">
        <f t="shared" si="16"/>
        <v>300</v>
      </c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60">
        <f t="shared" si="10"/>
        <v>0</v>
      </c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7">
        <f t="shared" si="15"/>
        <v>0</v>
      </c>
    </row>
    <row r="29" spans="1:60" x14ac:dyDescent="0.3">
      <c r="B29" t="str">
        <v>Marketing (Facebook Marketing)</v>
      </c>
      <c r="D29" s="55">
        <v>100</v>
      </c>
      <c r="N29" s="57">
        <f t="shared" si="16"/>
        <v>100</v>
      </c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60">
        <f t="shared" si="10"/>
        <v>0</v>
      </c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7">
        <f t="shared" si="15"/>
        <v>0</v>
      </c>
    </row>
    <row r="30" spans="1:60" x14ac:dyDescent="0.3">
      <c r="B30" t="str">
        <v>Website (Domain)</v>
      </c>
      <c r="D30" s="55">
        <v>0</v>
      </c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60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7"/>
    </row>
    <row r="31" spans="1:60" s="65" customFormat="1" x14ac:dyDescent="0.3">
      <c r="C31" s="90" t="s">
        <v>62</v>
      </c>
      <c r="D31" s="63">
        <f>SUM(D25:D30)</f>
        <v>2700</v>
      </c>
      <c r="E31" s="63">
        <f t="shared" ref="E31:M31" si="17">SUM(E25:E30)</f>
        <v>0</v>
      </c>
      <c r="F31" s="63">
        <f t="shared" si="17"/>
        <v>0</v>
      </c>
      <c r="G31" s="63">
        <f t="shared" si="17"/>
        <v>0</v>
      </c>
      <c r="H31" s="63">
        <f t="shared" si="17"/>
        <v>0</v>
      </c>
      <c r="I31" s="63">
        <f t="shared" si="17"/>
        <v>0</v>
      </c>
      <c r="J31" s="63">
        <f t="shared" si="17"/>
        <v>0</v>
      </c>
      <c r="K31" s="63">
        <f t="shared" si="17"/>
        <v>0</v>
      </c>
      <c r="L31" s="63">
        <f t="shared" si="17"/>
        <v>0</v>
      </c>
      <c r="M31" s="63">
        <f t="shared" si="17"/>
        <v>0</v>
      </c>
      <c r="N31" s="63">
        <f t="shared" si="16"/>
        <v>2700</v>
      </c>
      <c r="O31" s="63">
        <f>SUM(O25:O29)</f>
        <v>0</v>
      </c>
      <c r="P31" s="63">
        <f t="shared" ref="P31:AA31" si="18">SUM(P25:P29)</f>
        <v>0</v>
      </c>
      <c r="Q31" s="63">
        <f t="shared" si="18"/>
        <v>0</v>
      </c>
      <c r="R31" s="63">
        <f t="shared" si="18"/>
        <v>0</v>
      </c>
      <c r="S31" s="63">
        <f t="shared" si="18"/>
        <v>0</v>
      </c>
      <c r="T31" s="63">
        <f t="shared" si="18"/>
        <v>0</v>
      </c>
      <c r="U31" s="63">
        <f t="shared" si="18"/>
        <v>0</v>
      </c>
      <c r="V31" s="63">
        <f t="shared" si="18"/>
        <v>0</v>
      </c>
      <c r="W31" s="63">
        <f t="shared" si="18"/>
        <v>0</v>
      </c>
      <c r="X31" s="63">
        <f t="shared" si="18"/>
        <v>0</v>
      </c>
      <c r="Y31" s="63">
        <f t="shared" si="18"/>
        <v>0</v>
      </c>
      <c r="Z31" s="63">
        <f t="shared" si="18"/>
        <v>0</v>
      </c>
      <c r="AA31" s="64">
        <f>SUM(O31:Z31)</f>
        <v>0</v>
      </c>
      <c r="AB31" s="63">
        <f>SUM(AB25:AB29)</f>
        <v>0</v>
      </c>
      <c r="AC31" s="63">
        <f t="shared" ref="AC31:AM31" si="19">SUM(AC25:AC29)</f>
        <v>0</v>
      </c>
      <c r="AD31" s="63">
        <f t="shared" si="19"/>
        <v>0</v>
      </c>
      <c r="AE31" s="63">
        <f t="shared" si="19"/>
        <v>0</v>
      </c>
      <c r="AF31" s="63">
        <f t="shared" si="19"/>
        <v>0</v>
      </c>
      <c r="AG31" s="63">
        <f t="shared" si="19"/>
        <v>0</v>
      </c>
      <c r="AH31" s="63">
        <f t="shared" si="19"/>
        <v>0</v>
      </c>
      <c r="AI31" s="63">
        <f t="shared" si="19"/>
        <v>0</v>
      </c>
      <c r="AJ31" s="63">
        <f t="shared" si="19"/>
        <v>0</v>
      </c>
      <c r="AK31" s="63">
        <f t="shared" si="19"/>
        <v>0</v>
      </c>
      <c r="AL31" s="63">
        <f t="shared" si="19"/>
        <v>0</v>
      </c>
      <c r="AM31" s="63">
        <f t="shared" si="19"/>
        <v>0</v>
      </c>
      <c r="AN31" s="63">
        <f>SUM(AB31:AM31)</f>
        <v>0</v>
      </c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  <c r="BH31" s="81"/>
    </row>
    <row r="32" spans="1:60" x14ac:dyDescent="0.3">
      <c r="AA32" s="60">
        <f t="shared" si="10"/>
        <v>0</v>
      </c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7"/>
    </row>
    <row r="33" spans="1:60" x14ac:dyDescent="0.3">
      <c r="A33" s="4" t="s">
        <v>63</v>
      </c>
      <c r="AA33" s="60">
        <f t="shared" si="10"/>
        <v>0</v>
      </c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7"/>
    </row>
    <row r="34" spans="1:60" x14ac:dyDescent="0.3">
      <c r="B34" t="s">
        <v>46</v>
      </c>
      <c r="N34" s="57">
        <f>SUM(D34:M34)</f>
        <v>0</v>
      </c>
      <c r="AA34" s="60">
        <f t="shared" si="10"/>
        <v>0</v>
      </c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7">
        <f>SUM(AB34:AM34)</f>
        <v>0</v>
      </c>
    </row>
    <row r="35" spans="1:60" x14ac:dyDescent="0.3">
      <c r="B35" t="s">
        <v>47</v>
      </c>
      <c r="N35" s="57">
        <f t="shared" ref="N35:N37" si="20">SUM(D35:M35)</f>
        <v>0</v>
      </c>
      <c r="AA35" s="60">
        <f t="shared" si="10"/>
        <v>0</v>
      </c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7">
        <f t="shared" ref="AN35:AN37" si="21">SUM(AB35:AM35)</f>
        <v>0</v>
      </c>
    </row>
    <row r="36" spans="1:60" x14ac:dyDescent="0.3">
      <c r="B36" t="s">
        <v>64</v>
      </c>
      <c r="N36" s="57">
        <f t="shared" si="20"/>
        <v>0</v>
      </c>
      <c r="AA36" s="60">
        <f t="shared" si="10"/>
        <v>0</v>
      </c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7">
        <f t="shared" si="21"/>
        <v>0</v>
      </c>
    </row>
    <row r="37" spans="1:60" s="65" customFormat="1" x14ac:dyDescent="0.3">
      <c r="A37" s="62" t="s">
        <v>65</v>
      </c>
      <c r="B37" s="62"/>
      <c r="C37" s="62"/>
      <c r="D37" s="63">
        <f>SUM(D34:D36)</f>
        <v>0</v>
      </c>
      <c r="E37" s="63">
        <f t="shared" ref="E37:M37" si="22">SUM(E34:E36)</f>
        <v>0</v>
      </c>
      <c r="F37" s="63">
        <f t="shared" si="22"/>
        <v>0</v>
      </c>
      <c r="G37" s="63">
        <f t="shared" si="22"/>
        <v>0</v>
      </c>
      <c r="H37" s="63">
        <f t="shared" si="22"/>
        <v>0</v>
      </c>
      <c r="I37" s="63">
        <f t="shared" si="22"/>
        <v>0</v>
      </c>
      <c r="J37" s="63">
        <f t="shared" si="22"/>
        <v>0</v>
      </c>
      <c r="K37" s="63">
        <f t="shared" si="22"/>
        <v>0</v>
      </c>
      <c r="L37" s="63">
        <f t="shared" si="22"/>
        <v>0</v>
      </c>
      <c r="M37" s="63">
        <f t="shared" si="22"/>
        <v>0</v>
      </c>
      <c r="N37" s="63">
        <f t="shared" si="20"/>
        <v>0</v>
      </c>
      <c r="O37" s="63">
        <f>SUM(O34:O36)</f>
        <v>0</v>
      </c>
      <c r="P37" s="63">
        <f t="shared" ref="P37:Z37" si="23">SUM(P34:P36)</f>
        <v>0</v>
      </c>
      <c r="Q37" s="63">
        <f t="shared" si="23"/>
        <v>0</v>
      </c>
      <c r="R37" s="63">
        <f t="shared" si="23"/>
        <v>0</v>
      </c>
      <c r="S37" s="63">
        <f t="shared" si="23"/>
        <v>0</v>
      </c>
      <c r="T37" s="63">
        <f t="shared" si="23"/>
        <v>0</v>
      </c>
      <c r="U37" s="63">
        <f t="shared" si="23"/>
        <v>0</v>
      </c>
      <c r="V37" s="63">
        <f t="shared" si="23"/>
        <v>0</v>
      </c>
      <c r="W37" s="63">
        <f t="shared" si="23"/>
        <v>0</v>
      </c>
      <c r="X37" s="63">
        <f t="shared" si="23"/>
        <v>0</v>
      </c>
      <c r="Y37" s="63">
        <f t="shared" si="23"/>
        <v>0</v>
      </c>
      <c r="Z37" s="63">
        <f t="shared" si="23"/>
        <v>0</v>
      </c>
      <c r="AA37" s="64">
        <f>SUM(O37:Z37)</f>
        <v>0</v>
      </c>
      <c r="AB37" s="63">
        <f>SUM(AB34:AB36)</f>
        <v>0</v>
      </c>
      <c r="AC37" s="63">
        <f t="shared" ref="AC37:AM37" si="24">SUM(AC34:AC36)</f>
        <v>0</v>
      </c>
      <c r="AD37" s="63">
        <f t="shared" si="24"/>
        <v>0</v>
      </c>
      <c r="AE37" s="63">
        <f t="shared" si="24"/>
        <v>0</v>
      </c>
      <c r="AF37" s="63">
        <f t="shared" si="24"/>
        <v>0</v>
      </c>
      <c r="AG37" s="63">
        <f t="shared" si="24"/>
        <v>0</v>
      </c>
      <c r="AH37" s="63">
        <f t="shared" si="24"/>
        <v>0</v>
      </c>
      <c r="AI37" s="63">
        <f t="shared" si="24"/>
        <v>0</v>
      </c>
      <c r="AJ37" s="63">
        <f t="shared" si="24"/>
        <v>0</v>
      </c>
      <c r="AK37" s="63">
        <f t="shared" si="24"/>
        <v>0</v>
      </c>
      <c r="AL37" s="63">
        <f t="shared" si="24"/>
        <v>0</v>
      </c>
      <c r="AM37" s="63">
        <f t="shared" si="24"/>
        <v>0</v>
      </c>
      <c r="AN37" s="63">
        <f t="shared" si="21"/>
        <v>0</v>
      </c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1"/>
      <c r="BG37" s="81"/>
      <c r="BH37" s="81"/>
    </row>
    <row r="38" spans="1:60" x14ac:dyDescent="0.3">
      <c r="AA38" s="60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7"/>
    </row>
    <row r="39" spans="1:60" s="61" customFormat="1" x14ac:dyDescent="0.3">
      <c r="A39" s="66" t="s">
        <v>66</v>
      </c>
      <c r="B39" s="66"/>
      <c r="C39" s="66"/>
      <c r="D39" s="67">
        <f>D13-D22-D31+D37</f>
        <v>570</v>
      </c>
      <c r="E39" s="67">
        <f>E13-E22-E31+E37</f>
        <v>3245</v>
      </c>
      <c r="F39" s="67">
        <f>F13-F22-F31+F37</f>
        <v>3305</v>
      </c>
      <c r="G39" s="67">
        <f>G13-G22-G31+G37</f>
        <v>3255</v>
      </c>
      <c r="H39" s="67">
        <f>H13-H22-H31+H37</f>
        <v>3250</v>
      </c>
      <c r="I39" s="67">
        <f>I13-I22-I31+I37</f>
        <v>3234.01</v>
      </c>
      <c r="J39" s="67">
        <f>J13-J22-J31+J37</f>
        <v>3269.01</v>
      </c>
      <c r="K39" s="67">
        <f>K13-K22-K31+K37</f>
        <v>3254.01</v>
      </c>
      <c r="L39" s="67">
        <f>L13-L22-L31+L37</f>
        <v>3244.01</v>
      </c>
      <c r="M39" s="67">
        <f>M13-M22-M31+M37</f>
        <v>3314.01</v>
      </c>
      <c r="N39" s="67">
        <f>N13-N22-N31+N37</f>
        <v>29940.050000000003</v>
      </c>
      <c r="O39" s="67">
        <f>O13-O22-O31+O37</f>
        <v>3324.01</v>
      </c>
      <c r="P39" s="67">
        <f t="shared" ref="P39:AM39" si="25">P13-P22-P31+P37</f>
        <v>3244.01</v>
      </c>
      <c r="Q39" s="67">
        <f t="shared" si="25"/>
        <v>3229.01</v>
      </c>
      <c r="R39" s="67">
        <f t="shared" si="25"/>
        <v>3289.01</v>
      </c>
      <c r="S39" s="67">
        <f t="shared" si="25"/>
        <v>3234.01</v>
      </c>
      <c r="T39" s="67">
        <f t="shared" si="25"/>
        <v>3299.01</v>
      </c>
      <c r="U39" s="67">
        <f t="shared" si="25"/>
        <v>3259.01</v>
      </c>
      <c r="V39" s="67">
        <f t="shared" si="25"/>
        <v>3244.01</v>
      </c>
      <c r="W39" s="67">
        <f t="shared" si="25"/>
        <v>3224.01</v>
      </c>
      <c r="X39" s="67">
        <f t="shared" si="25"/>
        <v>3254.01</v>
      </c>
      <c r="Y39" s="67">
        <f t="shared" si="25"/>
        <v>3224.01</v>
      </c>
      <c r="Z39" s="67">
        <f t="shared" si="25"/>
        <v>3294.01</v>
      </c>
      <c r="AA39" s="68">
        <f>SUM(O39:Z39)</f>
        <v>39118.12000000001</v>
      </c>
      <c r="AB39" s="67">
        <f t="shared" si="25"/>
        <v>3324.01</v>
      </c>
      <c r="AC39" s="67">
        <f t="shared" si="25"/>
        <v>3319.01</v>
      </c>
      <c r="AD39" s="67">
        <f t="shared" si="25"/>
        <v>3354.01</v>
      </c>
      <c r="AE39" s="67">
        <f t="shared" si="25"/>
        <v>3274.01</v>
      </c>
      <c r="AF39" s="67">
        <f t="shared" si="25"/>
        <v>3314.01</v>
      </c>
      <c r="AG39" s="67">
        <f t="shared" si="25"/>
        <v>3249.01</v>
      </c>
      <c r="AH39" s="67">
        <f t="shared" si="25"/>
        <v>3234.01</v>
      </c>
      <c r="AI39" s="67">
        <f t="shared" si="25"/>
        <v>3264.01</v>
      </c>
      <c r="AJ39" s="67">
        <f t="shared" si="25"/>
        <v>3244.01</v>
      </c>
      <c r="AK39" s="67">
        <f t="shared" si="25"/>
        <v>3344.01</v>
      </c>
      <c r="AL39" s="67">
        <f t="shared" si="25"/>
        <v>3249.01</v>
      </c>
      <c r="AM39" s="67">
        <f t="shared" si="25"/>
        <v>3309.01</v>
      </c>
      <c r="AN39" s="67">
        <f>SUM(AB39:AM39)</f>
        <v>39478.120000000017</v>
      </c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</row>
    <row r="40" spans="1:60" x14ac:dyDescent="0.3">
      <c r="AA40" s="60">
        <f t="shared" si="10"/>
        <v>0</v>
      </c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7"/>
    </row>
    <row r="41" spans="1:60" s="73" customFormat="1" ht="15.6" x14ac:dyDescent="0.3">
      <c r="A41" s="69" t="s">
        <v>67</v>
      </c>
      <c r="B41" s="69"/>
      <c r="C41" s="69"/>
      <c r="D41" s="70">
        <f>D5+D39</f>
        <v>5570</v>
      </c>
      <c r="E41" s="70">
        <f>E5+E39</f>
        <v>8815</v>
      </c>
      <c r="F41" s="70">
        <f>F5+F39</f>
        <v>12120</v>
      </c>
      <c r="G41" s="70">
        <f>G5+G39</f>
        <v>15375</v>
      </c>
      <c r="H41" s="70">
        <f>H5+H39</f>
        <v>18625</v>
      </c>
      <c r="I41" s="70">
        <f>I5+I39</f>
        <v>21859.010000000002</v>
      </c>
      <c r="J41" s="70">
        <f>J5+J39</f>
        <v>25128.020000000004</v>
      </c>
      <c r="K41" s="70">
        <f>K5+K39</f>
        <v>28382.030000000006</v>
      </c>
      <c r="L41" s="70">
        <f>L5+L39</f>
        <v>31626.040000000008</v>
      </c>
      <c r="M41" s="70">
        <f>M5+M39</f>
        <v>34940.05000000001</v>
      </c>
      <c r="N41" s="71">
        <f>M41</f>
        <v>34940.05000000001</v>
      </c>
      <c r="O41" s="72">
        <f>O5+O39</f>
        <v>38264.060000000012</v>
      </c>
      <c r="P41" s="72">
        <f t="shared" ref="P41:Z41" si="26">P5+P39</f>
        <v>41508.070000000014</v>
      </c>
      <c r="Q41" s="72">
        <f t="shared" si="26"/>
        <v>44737.080000000016</v>
      </c>
      <c r="R41" s="72">
        <f t="shared" si="26"/>
        <v>48026.090000000018</v>
      </c>
      <c r="S41" s="72">
        <f t="shared" si="26"/>
        <v>51260.10000000002</v>
      </c>
      <c r="T41" s="72">
        <f t="shared" si="26"/>
        <v>54559.110000000022</v>
      </c>
      <c r="U41" s="72">
        <f t="shared" si="26"/>
        <v>57818.120000000024</v>
      </c>
      <c r="V41" s="72">
        <f t="shared" si="26"/>
        <v>61062.130000000026</v>
      </c>
      <c r="W41" s="72">
        <f t="shared" si="26"/>
        <v>64286.140000000029</v>
      </c>
      <c r="X41" s="72">
        <f t="shared" si="26"/>
        <v>67540.150000000023</v>
      </c>
      <c r="Y41" s="72">
        <f>Y5+Y39</f>
        <v>70764.160000000018</v>
      </c>
      <c r="Z41" s="72">
        <f t="shared" si="26"/>
        <v>74058.170000000013</v>
      </c>
      <c r="AA41" s="72">
        <f>Z41</f>
        <v>74058.170000000013</v>
      </c>
      <c r="AB41" s="71">
        <f>AB5+AB39</f>
        <v>77382.180000000008</v>
      </c>
      <c r="AC41" s="71">
        <f t="shared" ref="AC41:AM41" si="27">AC5+AC39</f>
        <v>80701.19</v>
      </c>
      <c r="AD41" s="71">
        <f t="shared" si="27"/>
        <v>84055.2</v>
      </c>
      <c r="AE41" s="71">
        <f t="shared" si="27"/>
        <v>87329.209999999992</v>
      </c>
      <c r="AF41" s="71">
        <f t="shared" si="27"/>
        <v>90643.219999999987</v>
      </c>
      <c r="AG41" s="71">
        <f t="shared" si="27"/>
        <v>93892.229999999981</v>
      </c>
      <c r="AH41" s="71">
        <f t="shared" si="27"/>
        <v>97126.239999999976</v>
      </c>
      <c r="AI41" s="71">
        <f t="shared" si="27"/>
        <v>100390.24999999997</v>
      </c>
      <c r="AJ41" s="71">
        <f t="shared" si="27"/>
        <v>103634.25999999997</v>
      </c>
      <c r="AK41" s="71">
        <f t="shared" si="27"/>
        <v>106978.26999999996</v>
      </c>
      <c r="AL41" s="71">
        <f t="shared" si="27"/>
        <v>110227.27999999996</v>
      </c>
      <c r="AM41" s="71">
        <f t="shared" si="27"/>
        <v>113536.28999999995</v>
      </c>
      <c r="AN41" s="71">
        <f>AM41</f>
        <v>113536.28999999995</v>
      </c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</row>
    <row r="42" spans="1:60" x14ac:dyDescent="0.3">
      <c r="AA42" s="60">
        <f t="shared" si="10"/>
        <v>0</v>
      </c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7"/>
    </row>
    <row r="43" spans="1:60" x14ac:dyDescent="0.3">
      <c r="B43" s="74" t="s">
        <v>68</v>
      </c>
      <c r="C43" s="75">
        <v>5000</v>
      </c>
      <c r="AA43" s="60">
        <f t="shared" si="10"/>
        <v>0</v>
      </c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7"/>
    </row>
    <row r="44" spans="1:60" x14ac:dyDescent="0.3">
      <c r="AA44" s="60">
        <f t="shared" si="10"/>
        <v>0</v>
      </c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7"/>
    </row>
    <row r="45" spans="1:60" s="61" customFormat="1" x14ac:dyDescent="0.3">
      <c r="A45" s="66" t="s">
        <v>48</v>
      </c>
      <c r="B45" s="66"/>
      <c r="C45" s="66"/>
      <c r="D45" s="67">
        <f>D13-D22-D31</f>
        <v>570</v>
      </c>
      <c r="E45" s="67">
        <f t="shared" ref="E45:L45" si="28">E13-E22-E31</f>
        <v>3245</v>
      </c>
      <c r="F45" s="67">
        <f t="shared" si="28"/>
        <v>3305</v>
      </c>
      <c r="G45" s="67">
        <f t="shared" si="28"/>
        <v>3255</v>
      </c>
      <c r="H45" s="67">
        <f t="shared" si="28"/>
        <v>3250</v>
      </c>
      <c r="I45" s="67">
        <f t="shared" si="28"/>
        <v>3234.01</v>
      </c>
      <c r="J45" s="67">
        <f t="shared" si="28"/>
        <v>3269.01</v>
      </c>
      <c r="K45" s="67">
        <f t="shared" si="28"/>
        <v>3254.01</v>
      </c>
      <c r="L45" s="67">
        <f t="shared" si="28"/>
        <v>3244.01</v>
      </c>
      <c r="M45" s="67">
        <f>M13-M22-M31</f>
        <v>3314.01</v>
      </c>
      <c r="N45" s="67">
        <f>N13-N22-N31</f>
        <v>29940.050000000003</v>
      </c>
      <c r="O45" s="67">
        <f>O13-O22-O31</f>
        <v>3324.01</v>
      </c>
      <c r="P45" s="67">
        <f t="shared" ref="P45:AM45" si="29">P13-P22-P31</f>
        <v>3244.01</v>
      </c>
      <c r="Q45" s="67">
        <f t="shared" si="29"/>
        <v>3229.01</v>
      </c>
      <c r="R45" s="67">
        <f t="shared" si="29"/>
        <v>3289.01</v>
      </c>
      <c r="S45" s="67">
        <f t="shared" si="29"/>
        <v>3234.01</v>
      </c>
      <c r="T45" s="67">
        <f t="shared" si="29"/>
        <v>3299.01</v>
      </c>
      <c r="U45" s="67">
        <f t="shared" si="29"/>
        <v>3259.01</v>
      </c>
      <c r="V45" s="67">
        <f t="shared" si="29"/>
        <v>3244.01</v>
      </c>
      <c r="W45" s="67">
        <f t="shared" si="29"/>
        <v>3224.01</v>
      </c>
      <c r="X45" s="67">
        <f t="shared" si="29"/>
        <v>3254.01</v>
      </c>
      <c r="Y45" s="67">
        <f t="shared" si="29"/>
        <v>3224.01</v>
      </c>
      <c r="Z45" s="67">
        <f t="shared" si="29"/>
        <v>3294.01</v>
      </c>
      <c r="AA45" s="68">
        <f>SUM(O45:Z45)</f>
        <v>39118.12000000001</v>
      </c>
      <c r="AB45" s="67">
        <f t="shared" si="29"/>
        <v>3324.01</v>
      </c>
      <c r="AC45" s="67">
        <f t="shared" si="29"/>
        <v>3319.01</v>
      </c>
      <c r="AD45" s="67">
        <f t="shared" si="29"/>
        <v>3354.01</v>
      </c>
      <c r="AE45" s="67">
        <f t="shared" si="29"/>
        <v>3274.01</v>
      </c>
      <c r="AF45" s="67">
        <f t="shared" si="29"/>
        <v>3314.01</v>
      </c>
      <c r="AG45" s="67">
        <f t="shared" si="29"/>
        <v>3249.01</v>
      </c>
      <c r="AH45" s="67">
        <f t="shared" si="29"/>
        <v>3234.01</v>
      </c>
      <c r="AI45" s="67">
        <f t="shared" si="29"/>
        <v>3264.01</v>
      </c>
      <c r="AJ45" s="67">
        <f t="shared" si="29"/>
        <v>3244.01</v>
      </c>
      <c r="AK45" s="67">
        <f t="shared" si="29"/>
        <v>3344.01</v>
      </c>
      <c r="AL45" s="67">
        <f t="shared" si="29"/>
        <v>3249.01</v>
      </c>
      <c r="AM45" s="67">
        <f t="shared" si="29"/>
        <v>3309.01</v>
      </c>
      <c r="AN45" s="67">
        <f>SUM(AB45:AM45)</f>
        <v>39478.120000000017</v>
      </c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1"/>
      <c r="BG45" s="81"/>
      <c r="BH45" s="81"/>
    </row>
  </sheetData>
  <mergeCells count="9">
    <mergeCell ref="A41:C41"/>
    <mergeCell ref="A45:C45"/>
    <mergeCell ref="A4:C4"/>
    <mergeCell ref="A1:C2"/>
    <mergeCell ref="A3:C3"/>
    <mergeCell ref="A13:C13"/>
    <mergeCell ref="A22:C22"/>
    <mergeCell ref="A37:C37"/>
    <mergeCell ref="A39:C3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1CFA0-97C8-4F24-8E44-3092313AFB3F}">
  <dimension ref="A1:AN44"/>
  <sheetViews>
    <sheetView workbookViewId="0">
      <pane ySplit="3" topLeftCell="A10" activePane="bottomLeft" state="frozen"/>
      <selection pane="bottomLeft" activeCell="AU22" sqref="AU22"/>
    </sheetView>
  </sheetViews>
  <sheetFormatPr defaultRowHeight="14.4" x14ac:dyDescent="0.3"/>
  <cols>
    <col min="1" max="1" width="14.6640625" style="56" customWidth="1"/>
    <col min="2" max="2" width="29.21875" style="56" customWidth="1"/>
    <col min="3" max="3" width="12.5546875" style="56" customWidth="1"/>
    <col min="4" max="4" width="9.5546875" style="82" hidden="1" customWidth="1"/>
    <col min="5" max="5" width="9.44140625" style="82" hidden="1" customWidth="1"/>
    <col min="6" max="13" width="10.44140625" style="82" hidden="1" customWidth="1"/>
    <col min="14" max="14" width="13.33203125" style="82" customWidth="1"/>
    <col min="15" max="26" width="11.21875" style="56" hidden="1" customWidth="1"/>
    <col min="27" max="27" width="12" style="56" customWidth="1"/>
    <col min="28" max="34" width="11.21875" style="56" hidden="1" customWidth="1"/>
    <col min="35" max="39" width="12.33203125" style="56" hidden="1" customWidth="1"/>
    <col min="40" max="40" width="12.21875" style="56" customWidth="1"/>
    <col min="41" max="16384" width="8.88671875" style="56"/>
  </cols>
  <sheetData>
    <row r="1" spans="1:40" ht="21" x14ac:dyDescent="0.3">
      <c r="A1" s="165" t="s">
        <v>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  <c r="AL1" s="166"/>
      <c r="AM1" s="166"/>
      <c r="AN1" s="167"/>
    </row>
    <row r="2" spans="1:40" ht="19.8" x14ac:dyDescent="0.3">
      <c r="A2" s="168" t="s">
        <v>106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69"/>
      <c r="AK2" s="169"/>
      <c r="AL2" s="169"/>
      <c r="AM2" s="169"/>
      <c r="AN2" s="170"/>
    </row>
    <row r="3" spans="1:40" s="87" customFormat="1" ht="39" customHeight="1" x14ac:dyDescent="0.3">
      <c r="A3" s="121" t="s">
        <v>69</v>
      </c>
      <c r="B3" s="122"/>
      <c r="C3" s="122"/>
      <c r="D3" s="123">
        <v>45352</v>
      </c>
      <c r="E3" s="123">
        <v>45383</v>
      </c>
      <c r="F3" s="123">
        <v>45413</v>
      </c>
      <c r="G3" s="123">
        <v>45444</v>
      </c>
      <c r="H3" s="123">
        <v>45474</v>
      </c>
      <c r="I3" s="123">
        <v>45505</v>
      </c>
      <c r="J3" s="123">
        <v>45536</v>
      </c>
      <c r="K3" s="123">
        <v>45566</v>
      </c>
      <c r="L3" s="123">
        <v>45597</v>
      </c>
      <c r="M3" s="123">
        <v>45627</v>
      </c>
      <c r="N3" s="124" t="s">
        <v>72</v>
      </c>
      <c r="O3" s="125">
        <v>45658</v>
      </c>
      <c r="P3" s="125">
        <v>45689</v>
      </c>
      <c r="Q3" s="125">
        <v>45717</v>
      </c>
      <c r="R3" s="125">
        <v>45748</v>
      </c>
      <c r="S3" s="125">
        <v>45778</v>
      </c>
      <c r="T3" s="125">
        <v>45809</v>
      </c>
      <c r="U3" s="125">
        <v>45839</v>
      </c>
      <c r="V3" s="125">
        <v>45870</v>
      </c>
      <c r="W3" s="125">
        <v>45901</v>
      </c>
      <c r="X3" s="125">
        <v>45931</v>
      </c>
      <c r="Y3" s="125">
        <v>45962</v>
      </c>
      <c r="Z3" s="125">
        <v>45992</v>
      </c>
      <c r="AA3" s="125" t="s">
        <v>73</v>
      </c>
      <c r="AB3" s="125">
        <v>46023</v>
      </c>
      <c r="AC3" s="125">
        <v>46054</v>
      </c>
      <c r="AD3" s="125">
        <v>46082</v>
      </c>
      <c r="AE3" s="125">
        <v>46113</v>
      </c>
      <c r="AF3" s="125">
        <v>46143</v>
      </c>
      <c r="AG3" s="125">
        <v>46174</v>
      </c>
      <c r="AH3" s="125">
        <v>46204</v>
      </c>
      <c r="AI3" s="125">
        <v>46235</v>
      </c>
      <c r="AJ3" s="125">
        <v>46266</v>
      </c>
      <c r="AK3" s="125">
        <v>46296</v>
      </c>
      <c r="AL3" s="125">
        <v>46327</v>
      </c>
      <c r="AM3" s="125">
        <v>46357</v>
      </c>
      <c r="AN3" s="126" t="s">
        <v>74</v>
      </c>
    </row>
    <row r="4" spans="1:40" x14ac:dyDescent="0.3">
      <c r="A4" s="91" t="s">
        <v>55</v>
      </c>
      <c r="B4" s="92"/>
      <c r="C4" s="92"/>
      <c r="D4" s="93">
        <v>5000</v>
      </c>
      <c r="E4" s="93">
        <f>D40</f>
        <v>4430</v>
      </c>
      <c r="F4" s="93">
        <f t="shared" ref="F4:M4" si="0">E40</f>
        <v>7675</v>
      </c>
      <c r="G4" s="93">
        <f t="shared" si="0"/>
        <v>10980</v>
      </c>
      <c r="H4" s="93">
        <f t="shared" si="0"/>
        <v>14235</v>
      </c>
      <c r="I4" s="93">
        <f t="shared" si="0"/>
        <v>17485</v>
      </c>
      <c r="J4" s="93">
        <f t="shared" si="0"/>
        <v>20719.010000000002</v>
      </c>
      <c r="K4" s="93">
        <f t="shared" si="0"/>
        <v>23988.020000000004</v>
      </c>
      <c r="L4" s="93">
        <f t="shared" si="0"/>
        <v>27242.030000000006</v>
      </c>
      <c r="M4" s="93">
        <f t="shared" si="0"/>
        <v>30486.040000000008</v>
      </c>
      <c r="N4" s="93">
        <v>5000</v>
      </c>
      <c r="O4" s="94">
        <f>N40</f>
        <v>34940.050000000003</v>
      </c>
      <c r="P4" s="94">
        <f t="shared" ref="P4:Z4" si="1">O40</f>
        <v>38264.060000000005</v>
      </c>
      <c r="Q4" s="94">
        <f t="shared" si="1"/>
        <v>41508.070000000007</v>
      </c>
      <c r="R4" s="94">
        <f t="shared" si="1"/>
        <v>44737.080000000009</v>
      </c>
      <c r="S4" s="94">
        <f t="shared" si="1"/>
        <v>48026.090000000011</v>
      </c>
      <c r="T4" s="94">
        <f t="shared" si="1"/>
        <v>51260.100000000013</v>
      </c>
      <c r="U4" s="94">
        <f t="shared" si="1"/>
        <v>54559.110000000015</v>
      </c>
      <c r="V4" s="94">
        <f t="shared" si="1"/>
        <v>57818.120000000017</v>
      </c>
      <c r="W4" s="94">
        <f t="shared" si="1"/>
        <v>61062.130000000019</v>
      </c>
      <c r="X4" s="94">
        <f t="shared" si="1"/>
        <v>64286.140000000021</v>
      </c>
      <c r="Y4" s="94">
        <f t="shared" si="1"/>
        <v>67540.150000000023</v>
      </c>
      <c r="Z4" s="94">
        <f t="shared" si="1"/>
        <v>70764.160000000018</v>
      </c>
      <c r="AA4" s="94">
        <f>N40</f>
        <v>34940.050000000003</v>
      </c>
      <c r="AB4" s="94">
        <f t="shared" ref="AB4:AN4" si="2">O40</f>
        <v>38264.060000000005</v>
      </c>
      <c r="AC4" s="94">
        <f t="shared" si="2"/>
        <v>41508.070000000007</v>
      </c>
      <c r="AD4" s="94">
        <f t="shared" si="2"/>
        <v>44737.080000000009</v>
      </c>
      <c r="AE4" s="94">
        <f t="shared" si="2"/>
        <v>48026.090000000011</v>
      </c>
      <c r="AF4" s="94">
        <f t="shared" si="2"/>
        <v>51260.100000000013</v>
      </c>
      <c r="AG4" s="94">
        <f t="shared" si="2"/>
        <v>54559.110000000015</v>
      </c>
      <c r="AH4" s="94">
        <f t="shared" si="2"/>
        <v>57818.120000000017</v>
      </c>
      <c r="AI4" s="94">
        <f t="shared" si="2"/>
        <v>61062.130000000019</v>
      </c>
      <c r="AJ4" s="94">
        <f t="shared" si="2"/>
        <v>64286.140000000021</v>
      </c>
      <c r="AK4" s="94">
        <f t="shared" si="2"/>
        <v>67540.150000000023</v>
      </c>
      <c r="AL4" s="94">
        <f t="shared" si="2"/>
        <v>70764.160000000018</v>
      </c>
      <c r="AM4" s="94">
        <f t="shared" si="2"/>
        <v>74058.170000000013</v>
      </c>
      <c r="AN4" s="117">
        <f t="shared" si="2"/>
        <v>74058.170000000013</v>
      </c>
    </row>
    <row r="5" spans="1:40" x14ac:dyDescent="0.3">
      <c r="A5" s="96"/>
      <c r="B5" s="92"/>
      <c r="C5" s="92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5"/>
    </row>
    <row r="6" spans="1:40" x14ac:dyDescent="0.3">
      <c r="A6" s="91" t="s">
        <v>57</v>
      </c>
      <c r="B6" s="97"/>
      <c r="C6" s="92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5"/>
    </row>
    <row r="7" spans="1:40" x14ac:dyDescent="0.3">
      <c r="A7" s="96"/>
      <c r="B7" s="92" t="str" cm="1">
        <f t="array" ref="B7:B11">'Income Statement Year 1  '!A5:A9</f>
        <v>Regular Hours (Rate of $10.00 per hour per child)</v>
      </c>
      <c r="C7" s="92"/>
      <c r="D7" s="93" cm="1">
        <f t="array" ref="D7:M11">'Income Statement Year 1  '!D5:M9</f>
        <v>3600</v>
      </c>
      <c r="E7" s="93">
        <v>3600</v>
      </c>
      <c r="F7" s="93">
        <v>3600</v>
      </c>
      <c r="G7" s="93">
        <v>3600</v>
      </c>
      <c r="H7" s="93">
        <v>3600</v>
      </c>
      <c r="I7" s="93">
        <v>3600</v>
      </c>
      <c r="J7" s="93">
        <v>3600</v>
      </c>
      <c r="K7" s="93">
        <v>3600</v>
      </c>
      <c r="L7" s="93">
        <v>3600</v>
      </c>
      <c r="M7" s="93">
        <v>3600</v>
      </c>
      <c r="N7" s="93">
        <f>SUM(D7:M7)</f>
        <v>36000</v>
      </c>
      <c r="O7" s="93" cm="1">
        <f t="array" ref="O7:Z11">'Income Statement Year 2'!B5:M9</f>
        <v>3600</v>
      </c>
      <c r="P7" s="93">
        <v>3600</v>
      </c>
      <c r="Q7" s="93">
        <v>3600</v>
      </c>
      <c r="R7" s="93">
        <v>3600</v>
      </c>
      <c r="S7" s="93">
        <v>3600</v>
      </c>
      <c r="T7" s="93">
        <v>3600</v>
      </c>
      <c r="U7" s="93">
        <v>3600</v>
      </c>
      <c r="V7" s="93">
        <v>3600</v>
      </c>
      <c r="W7" s="93">
        <v>3600</v>
      </c>
      <c r="X7" s="93">
        <v>3600</v>
      </c>
      <c r="Y7" s="93">
        <v>3600</v>
      </c>
      <c r="Z7" s="93">
        <v>3600</v>
      </c>
      <c r="AA7" s="94">
        <f>SUM(O7:Z7)</f>
        <v>43200</v>
      </c>
      <c r="AB7" s="93" cm="1">
        <f t="array" ref="AB7:AM11">'Income Statement Year 3'!B5:M9</f>
        <v>3600</v>
      </c>
      <c r="AC7" s="93">
        <v>3600</v>
      </c>
      <c r="AD7" s="93">
        <v>3600</v>
      </c>
      <c r="AE7" s="93">
        <v>3600</v>
      </c>
      <c r="AF7" s="93">
        <v>3600</v>
      </c>
      <c r="AG7" s="93">
        <v>3600</v>
      </c>
      <c r="AH7" s="93">
        <v>3600</v>
      </c>
      <c r="AI7" s="93">
        <v>3600</v>
      </c>
      <c r="AJ7" s="93">
        <v>3600</v>
      </c>
      <c r="AK7" s="93">
        <v>3600</v>
      </c>
      <c r="AL7" s="93">
        <v>3600</v>
      </c>
      <c r="AM7" s="93">
        <v>3600</v>
      </c>
      <c r="AN7" s="95">
        <f>SUM(AB7:AM7)</f>
        <v>43200</v>
      </c>
    </row>
    <row r="8" spans="1:40" x14ac:dyDescent="0.3">
      <c r="A8" s="96"/>
      <c r="B8" s="92" t="str">
        <v>Extended Hours (Rate of $5.00 per hour per child)</v>
      </c>
      <c r="C8" s="92"/>
      <c r="D8" s="93">
        <v>20</v>
      </c>
      <c r="E8" s="93">
        <v>10</v>
      </c>
      <c r="F8" s="93">
        <v>50</v>
      </c>
      <c r="G8" s="93">
        <v>20</v>
      </c>
      <c r="H8" s="93">
        <v>10</v>
      </c>
      <c r="I8" s="93">
        <v>5</v>
      </c>
      <c r="J8" s="93">
        <v>5</v>
      </c>
      <c r="K8" s="93">
        <v>30</v>
      </c>
      <c r="L8" s="93">
        <v>10</v>
      </c>
      <c r="M8" s="93">
        <v>80</v>
      </c>
      <c r="N8" s="93">
        <f t="shared" ref="N8:N11" si="3">SUM(D8:M8)</f>
        <v>240</v>
      </c>
      <c r="O8" s="93">
        <v>40</v>
      </c>
      <c r="P8" s="93">
        <v>10</v>
      </c>
      <c r="Q8" s="93">
        <v>5</v>
      </c>
      <c r="R8" s="93">
        <v>65</v>
      </c>
      <c r="S8" s="93">
        <v>5</v>
      </c>
      <c r="T8" s="93">
        <v>60</v>
      </c>
      <c r="U8" s="93">
        <v>10</v>
      </c>
      <c r="V8" s="93">
        <v>20</v>
      </c>
      <c r="W8" s="93">
        <v>0</v>
      </c>
      <c r="X8" s="93">
        <v>0</v>
      </c>
      <c r="Y8" s="93">
        <v>0</v>
      </c>
      <c r="Z8" s="93">
        <v>50</v>
      </c>
      <c r="AA8" s="94">
        <f t="shared" ref="AA8:AA11" si="4">SUM(O8:Z8)</f>
        <v>265</v>
      </c>
      <c r="AB8" s="93">
        <v>30</v>
      </c>
      <c r="AC8" s="93">
        <v>60</v>
      </c>
      <c r="AD8" s="93">
        <v>110</v>
      </c>
      <c r="AE8" s="93">
        <v>20</v>
      </c>
      <c r="AF8" s="93">
        <v>60</v>
      </c>
      <c r="AG8" s="93">
        <v>10</v>
      </c>
      <c r="AH8" s="93">
        <v>10</v>
      </c>
      <c r="AI8" s="93">
        <v>40</v>
      </c>
      <c r="AJ8" s="93">
        <v>20</v>
      </c>
      <c r="AK8" s="93">
        <v>90</v>
      </c>
      <c r="AL8" s="93">
        <v>25</v>
      </c>
      <c r="AM8" s="93">
        <v>65</v>
      </c>
      <c r="AN8" s="95">
        <f t="shared" ref="AN8:AN12" si="5">SUM(AB8:AM8)</f>
        <v>540</v>
      </c>
    </row>
    <row r="9" spans="1:40" x14ac:dyDescent="0.3">
      <c r="A9" s="96"/>
      <c r="B9" s="92" t="str">
        <v>Add-on Services (Optional)</v>
      </c>
      <c r="C9" s="92"/>
      <c r="D9" s="93">
        <v>0</v>
      </c>
      <c r="E9" s="93">
        <v>0</v>
      </c>
      <c r="F9" s="93">
        <v>0</v>
      </c>
      <c r="G9" s="93">
        <v>0</v>
      </c>
      <c r="H9" s="93">
        <v>0</v>
      </c>
      <c r="I9" s="93">
        <v>0</v>
      </c>
      <c r="J9" s="93">
        <v>0</v>
      </c>
      <c r="K9" s="93">
        <v>0</v>
      </c>
      <c r="L9" s="93">
        <v>0</v>
      </c>
      <c r="M9" s="93">
        <v>0</v>
      </c>
      <c r="N9" s="93">
        <f t="shared" si="3"/>
        <v>0</v>
      </c>
      <c r="O9" s="93">
        <v>0</v>
      </c>
      <c r="P9" s="93">
        <v>0</v>
      </c>
      <c r="Q9" s="93">
        <v>0</v>
      </c>
      <c r="R9" s="93">
        <v>0</v>
      </c>
      <c r="S9" s="93">
        <v>0</v>
      </c>
      <c r="T9" s="93">
        <v>0</v>
      </c>
      <c r="U9" s="93">
        <v>0</v>
      </c>
      <c r="V9" s="93">
        <v>0</v>
      </c>
      <c r="W9" s="93">
        <v>0</v>
      </c>
      <c r="X9" s="93">
        <v>0</v>
      </c>
      <c r="Y9" s="93">
        <v>0</v>
      </c>
      <c r="Z9" s="93">
        <v>0</v>
      </c>
      <c r="AA9" s="94">
        <f t="shared" si="4"/>
        <v>0</v>
      </c>
      <c r="AB9" s="93">
        <v>0</v>
      </c>
      <c r="AC9" s="93">
        <v>0</v>
      </c>
      <c r="AD9" s="93">
        <v>0</v>
      </c>
      <c r="AE9" s="93">
        <v>0</v>
      </c>
      <c r="AF9" s="93">
        <v>0</v>
      </c>
      <c r="AG9" s="93">
        <v>0</v>
      </c>
      <c r="AH9" s="93">
        <v>0</v>
      </c>
      <c r="AI9" s="93">
        <v>0</v>
      </c>
      <c r="AJ9" s="93">
        <v>0</v>
      </c>
      <c r="AK9" s="93">
        <v>0</v>
      </c>
      <c r="AL9" s="93">
        <v>0</v>
      </c>
      <c r="AM9" s="93">
        <v>0</v>
      </c>
      <c r="AN9" s="95">
        <f t="shared" si="5"/>
        <v>0</v>
      </c>
    </row>
    <row r="10" spans="1:40" x14ac:dyDescent="0.3">
      <c r="A10" s="96"/>
      <c r="B10" s="92" t="str">
        <v xml:space="preserve">         Meal</v>
      </c>
      <c r="C10" s="92"/>
      <c r="D10" s="93">
        <v>0</v>
      </c>
      <c r="E10" s="93">
        <v>0</v>
      </c>
      <c r="F10" s="93">
        <v>0</v>
      </c>
      <c r="G10" s="93">
        <v>0</v>
      </c>
      <c r="H10" s="93">
        <v>0</v>
      </c>
      <c r="I10" s="93">
        <v>0</v>
      </c>
      <c r="J10" s="93">
        <v>0</v>
      </c>
      <c r="K10" s="93">
        <v>0</v>
      </c>
      <c r="L10" s="93">
        <v>0</v>
      </c>
      <c r="M10" s="93">
        <v>0</v>
      </c>
      <c r="N10" s="93">
        <f t="shared" si="3"/>
        <v>0</v>
      </c>
      <c r="O10" s="93">
        <v>0</v>
      </c>
      <c r="P10" s="93">
        <v>0</v>
      </c>
      <c r="Q10" s="93">
        <v>0</v>
      </c>
      <c r="R10" s="93">
        <v>0</v>
      </c>
      <c r="S10" s="93">
        <v>0</v>
      </c>
      <c r="T10" s="93">
        <v>0</v>
      </c>
      <c r="U10" s="93">
        <v>0</v>
      </c>
      <c r="V10" s="93">
        <v>0</v>
      </c>
      <c r="W10" s="93">
        <v>0</v>
      </c>
      <c r="X10" s="93">
        <v>0</v>
      </c>
      <c r="Y10" s="93">
        <v>0</v>
      </c>
      <c r="Z10" s="93">
        <v>0</v>
      </c>
      <c r="AA10" s="94">
        <f t="shared" si="4"/>
        <v>0</v>
      </c>
      <c r="AB10" s="93">
        <v>0</v>
      </c>
      <c r="AC10" s="93">
        <v>0</v>
      </c>
      <c r="AD10" s="93">
        <v>0</v>
      </c>
      <c r="AE10" s="93">
        <v>0</v>
      </c>
      <c r="AF10" s="93">
        <v>0</v>
      </c>
      <c r="AG10" s="93">
        <v>0</v>
      </c>
      <c r="AH10" s="93">
        <v>0</v>
      </c>
      <c r="AI10" s="93">
        <v>0</v>
      </c>
      <c r="AJ10" s="93">
        <v>0</v>
      </c>
      <c r="AK10" s="93">
        <v>0</v>
      </c>
      <c r="AL10" s="93">
        <v>0</v>
      </c>
      <c r="AM10" s="93">
        <v>0</v>
      </c>
      <c r="AN10" s="95">
        <f t="shared" si="5"/>
        <v>0</v>
      </c>
    </row>
    <row r="11" spans="1:40" ht="35.4" customHeight="1" x14ac:dyDescent="0.3">
      <c r="A11" s="96"/>
      <c r="B11" s="98" t="str">
        <v xml:space="preserve">         Transportation (Rate of $5.00 per pick-up/drop off)</v>
      </c>
      <c r="C11" s="92"/>
      <c r="D11" s="93">
        <v>15</v>
      </c>
      <c r="E11" s="93">
        <v>0</v>
      </c>
      <c r="F11" s="93">
        <v>20</v>
      </c>
      <c r="G11" s="93">
        <v>0</v>
      </c>
      <c r="H11" s="93">
        <v>5</v>
      </c>
      <c r="I11" s="93">
        <v>5</v>
      </c>
      <c r="J11" s="93">
        <v>40</v>
      </c>
      <c r="K11" s="93">
        <v>0</v>
      </c>
      <c r="L11" s="93">
        <v>10</v>
      </c>
      <c r="M11" s="93">
        <v>10</v>
      </c>
      <c r="N11" s="93">
        <f t="shared" si="3"/>
        <v>105</v>
      </c>
      <c r="O11" s="93">
        <v>60</v>
      </c>
      <c r="P11" s="93">
        <v>10</v>
      </c>
      <c r="Q11" s="93">
        <v>0</v>
      </c>
      <c r="R11" s="93">
        <v>0</v>
      </c>
      <c r="S11" s="93">
        <v>5</v>
      </c>
      <c r="T11" s="93">
        <v>15</v>
      </c>
      <c r="U11" s="93">
        <v>25</v>
      </c>
      <c r="V11" s="93">
        <v>0</v>
      </c>
      <c r="W11" s="93">
        <v>0</v>
      </c>
      <c r="X11" s="93">
        <v>30</v>
      </c>
      <c r="Y11" s="93">
        <v>0</v>
      </c>
      <c r="Z11" s="93">
        <v>20</v>
      </c>
      <c r="AA11" s="94">
        <f t="shared" si="4"/>
        <v>165</v>
      </c>
      <c r="AB11" s="93">
        <v>70</v>
      </c>
      <c r="AC11" s="93">
        <v>35</v>
      </c>
      <c r="AD11" s="93">
        <v>20</v>
      </c>
      <c r="AE11" s="93">
        <v>30</v>
      </c>
      <c r="AF11" s="93">
        <v>30</v>
      </c>
      <c r="AG11" s="93">
        <v>15</v>
      </c>
      <c r="AH11" s="93">
        <v>0</v>
      </c>
      <c r="AI11" s="93">
        <v>0</v>
      </c>
      <c r="AJ11" s="93">
        <v>0</v>
      </c>
      <c r="AK11" s="93">
        <v>30</v>
      </c>
      <c r="AL11" s="93">
        <v>0</v>
      </c>
      <c r="AM11" s="93">
        <v>20</v>
      </c>
      <c r="AN11" s="95">
        <f t="shared" si="5"/>
        <v>250</v>
      </c>
    </row>
    <row r="12" spans="1:40" s="81" customFormat="1" x14ac:dyDescent="0.3">
      <c r="A12" s="99" t="s">
        <v>60</v>
      </c>
      <c r="B12" s="100"/>
      <c r="C12" s="100"/>
      <c r="D12" s="101">
        <f>SUM(D7:D11)</f>
        <v>3635</v>
      </c>
      <c r="E12" s="101">
        <f t="shared" ref="E12:M12" si="6">SUM(E7:E11)</f>
        <v>3610</v>
      </c>
      <c r="F12" s="101">
        <f t="shared" si="6"/>
        <v>3670</v>
      </c>
      <c r="G12" s="101">
        <f t="shared" si="6"/>
        <v>3620</v>
      </c>
      <c r="H12" s="101">
        <f t="shared" si="6"/>
        <v>3615</v>
      </c>
      <c r="I12" s="101">
        <f t="shared" si="6"/>
        <v>3610</v>
      </c>
      <c r="J12" s="101">
        <f t="shared" si="6"/>
        <v>3645</v>
      </c>
      <c r="K12" s="101">
        <f t="shared" si="6"/>
        <v>3630</v>
      </c>
      <c r="L12" s="101">
        <f t="shared" si="6"/>
        <v>3620</v>
      </c>
      <c r="M12" s="101">
        <f t="shared" si="6"/>
        <v>3690</v>
      </c>
      <c r="N12" s="101">
        <f>SUM(D12:M12)</f>
        <v>36345</v>
      </c>
      <c r="O12" s="102">
        <f>SUM(O7:O11)</f>
        <v>3700</v>
      </c>
      <c r="P12" s="102">
        <f t="shared" ref="P12:Z12" si="7">SUM(P7:P11)</f>
        <v>3620</v>
      </c>
      <c r="Q12" s="102">
        <f t="shared" si="7"/>
        <v>3605</v>
      </c>
      <c r="R12" s="102">
        <f t="shared" si="7"/>
        <v>3665</v>
      </c>
      <c r="S12" s="102">
        <f t="shared" si="7"/>
        <v>3610</v>
      </c>
      <c r="T12" s="102">
        <f t="shared" si="7"/>
        <v>3675</v>
      </c>
      <c r="U12" s="102">
        <f t="shared" si="7"/>
        <v>3635</v>
      </c>
      <c r="V12" s="102">
        <f t="shared" si="7"/>
        <v>3620</v>
      </c>
      <c r="W12" s="102">
        <f t="shared" si="7"/>
        <v>3600</v>
      </c>
      <c r="X12" s="102">
        <f t="shared" si="7"/>
        <v>3630</v>
      </c>
      <c r="Y12" s="102">
        <f t="shared" si="7"/>
        <v>3600</v>
      </c>
      <c r="Z12" s="102">
        <f t="shared" si="7"/>
        <v>3670</v>
      </c>
      <c r="AA12" s="102">
        <f>SUM(O12:Z12)</f>
        <v>43630</v>
      </c>
      <c r="AB12" s="101">
        <f>SUM(AB7:AB11)</f>
        <v>3700</v>
      </c>
      <c r="AC12" s="101">
        <f t="shared" ref="AC12:AM12" si="8">SUM(AC7:AC11)</f>
        <v>3695</v>
      </c>
      <c r="AD12" s="101">
        <f t="shared" si="8"/>
        <v>3730</v>
      </c>
      <c r="AE12" s="101">
        <f t="shared" si="8"/>
        <v>3650</v>
      </c>
      <c r="AF12" s="101">
        <f t="shared" si="8"/>
        <v>3690</v>
      </c>
      <c r="AG12" s="101">
        <f t="shared" si="8"/>
        <v>3625</v>
      </c>
      <c r="AH12" s="101">
        <f t="shared" si="8"/>
        <v>3610</v>
      </c>
      <c r="AI12" s="101">
        <f t="shared" si="8"/>
        <v>3640</v>
      </c>
      <c r="AJ12" s="101">
        <f t="shared" si="8"/>
        <v>3620</v>
      </c>
      <c r="AK12" s="101">
        <f t="shared" si="8"/>
        <v>3720</v>
      </c>
      <c r="AL12" s="101">
        <f t="shared" si="8"/>
        <v>3625</v>
      </c>
      <c r="AM12" s="101">
        <f t="shared" si="8"/>
        <v>3685</v>
      </c>
      <c r="AN12" s="103">
        <f t="shared" si="5"/>
        <v>43990</v>
      </c>
    </row>
    <row r="13" spans="1:40" x14ac:dyDescent="0.3">
      <c r="A13" s="96"/>
      <c r="B13" s="92"/>
      <c r="C13" s="92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5"/>
    </row>
    <row r="14" spans="1:40" x14ac:dyDescent="0.3">
      <c r="A14" s="91" t="s">
        <v>58</v>
      </c>
      <c r="B14" s="92"/>
      <c r="C14" s="92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5"/>
    </row>
    <row r="15" spans="1:40" x14ac:dyDescent="0.3">
      <c r="A15" s="96"/>
      <c r="B15" s="92" t="str" cm="1">
        <f t="array" ref="B15:B20">'Income Statement Year 1  '!A13:A18</f>
        <v>Supplies and Equipment (Educational and Toys)</v>
      </c>
      <c r="C15" s="92"/>
      <c r="D15" s="93" cm="1">
        <f t="array" ref="D15:M20">'Income Statement Year 1  '!D13:M18</f>
        <v>150</v>
      </c>
      <c r="E15" s="93">
        <v>150</v>
      </c>
      <c r="F15" s="93">
        <v>150</v>
      </c>
      <c r="G15" s="93">
        <v>150</v>
      </c>
      <c r="H15" s="93">
        <v>150</v>
      </c>
      <c r="I15" s="93">
        <v>150</v>
      </c>
      <c r="J15" s="93">
        <v>150</v>
      </c>
      <c r="K15" s="93">
        <v>150</v>
      </c>
      <c r="L15" s="93">
        <v>150</v>
      </c>
      <c r="M15" s="93">
        <v>150</v>
      </c>
      <c r="N15" s="93">
        <f>SUM(D15:M16)</f>
        <v>2250</v>
      </c>
      <c r="O15" s="93" cm="1">
        <f t="array" ref="O15:Z20">'Income Statement Year 2'!B13:M18</f>
        <v>150</v>
      </c>
      <c r="P15" s="93">
        <v>150</v>
      </c>
      <c r="Q15" s="93">
        <v>150</v>
      </c>
      <c r="R15" s="93">
        <v>150</v>
      </c>
      <c r="S15" s="93">
        <v>150</v>
      </c>
      <c r="T15" s="93">
        <v>150</v>
      </c>
      <c r="U15" s="93">
        <v>150</v>
      </c>
      <c r="V15" s="93">
        <v>150</v>
      </c>
      <c r="W15" s="93">
        <v>150</v>
      </c>
      <c r="X15" s="93">
        <v>150</v>
      </c>
      <c r="Y15" s="93">
        <v>150</v>
      </c>
      <c r="Z15" s="93">
        <v>150</v>
      </c>
      <c r="AA15" s="94">
        <f>SUM(O15:Z15)</f>
        <v>1800</v>
      </c>
      <c r="AB15" s="93" cm="1">
        <f t="array" ref="AB15:AM20">'Income Statement Year 3'!B13:M18</f>
        <v>150</v>
      </c>
      <c r="AC15" s="93">
        <v>150</v>
      </c>
      <c r="AD15" s="93">
        <v>150</v>
      </c>
      <c r="AE15" s="93">
        <v>150</v>
      </c>
      <c r="AF15" s="93">
        <v>150</v>
      </c>
      <c r="AG15" s="93">
        <v>150</v>
      </c>
      <c r="AH15" s="93">
        <v>150</v>
      </c>
      <c r="AI15" s="93">
        <v>150</v>
      </c>
      <c r="AJ15" s="93">
        <v>150</v>
      </c>
      <c r="AK15" s="93">
        <v>150</v>
      </c>
      <c r="AL15" s="93">
        <v>150</v>
      </c>
      <c r="AM15" s="93">
        <v>150</v>
      </c>
      <c r="AN15" s="95">
        <f>SUM(AB15:AM15)</f>
        <v>1800</v>
      </c>
    </row>
    <row r="16" spans="1:40" x14ac:dyDescent="0.3">
      <c r="A16" s="96"/>
      <c r="B16" s="92" t="str">
        <v>Utility Expense</v>
      </c>
      <c r="C16" s="92"/>
      <c r="D16" s="93">
        <v>75</v>
      </c>
      <c r="E16" s="93">
        <v>75</v>
      </c>
      <c r="F16" s="93">
        <v>75</v>
      </c>
      <c r="G16" s="93">
        <v>75</v>
      </c>
      <c r="H16" s="93">
        <v>75</v>
      </c>
      <c r="I16" s="93">
        <v>75</v>
      </c>
      <c r="J16" s="93">
        <v>75</v>
      </c>
      <c r="K16" s="93">
        <v>75</v>
      </c>
      <c r="L16" s="93">
        <v>75</v>
      </c>
      <c r="M16" s="93">
        <v>75</v>
      </c>
      <c r="N16" s="93">
        <f t="shared" ref="N16:N20" si="9">SUM(D16:M17)</f>
        <v>1250</v>
      </c>
      <c r="O16" s="93">
        <v>75</v>
      </c>
      <c r="P16" s="93">
        <v>75</v>
      </c>
      <c r="Q16" s="93">
        <v>75</v>
      </c>
      <c r="R16" s="93">
        <v>75</v>
      </c>
      <c r="S16" s="93">
        <v>75</v>
      </c>
      <c r="T16" s="93">
        <v>75</v>
      </c>
      <c r="U16" s="93">
        <v>75</v>
      </c>
      <c r="V16" s="93">
        <v>75</v>
      </c>
      <c r="W16" s="93">
        <v>75</v>
      </c>
      <c r="X16" s="93">
        <v>75</v>
      </c>
      <c r="Y16" s="93">
        <v>75</v>
      </c>
      <c r="Z16" s="93">
        <v>75</v>
      </c>
      <c r="AA16" s="94">
        <f t="shared" ref="AA16:AA43" si="10">SUM(O16:Z16)</f>
        <v>900</v>
      </c>
      <c r="AB16" s="93">
        <v>75</v>
      </c>
      <c r="AC16" s="93">
        <v>75</v>
      </c>
      <c r="AD16" s="93">
        <v>75</v>
      </c>
      <c r="AE16" s="93">
        <v>75</v>
      </c>
      <c r="AF16" s="93">
        <v>75</v>
      </c>
      <c r="AG16" s="93">
        <v>75</v>
      </c>
      <c r="AH16" s="93">
        <v>75</v>
      </c>
      <c r="AI16" s="93">
        <v>75</v>
      </c>
      <c r="AJ16" s="93">
        <v>75</v>
      </c>
      <c r="AK16" s="93">
        <v>75</v>
      </c>
      <c r="AL16" s="93">
        <v>75</v>
      </c>
      <c r="AM16" s="93">
        <v>75</v>
      </c>
      <c r="AN16" s="95">
        <f t="shared" ref="AN16:AN21" si="11">SUM(AB16:AM16)</f>
        <v>900</v>
      </c>
    </row>
    <row r="17" spans="1:40" x14ac:dyDescent="0.3">
      <c r="A17" s="96"/>
      <c r="B17" s="92" t="str">
        <v>Advertising (Facebook Advertising Boosts)</v>
      </c>
      <c r="C17" s="92"/>
      <c r="D17" s="93">
        <v>50</v>
      </c>
      <c r="E17" s="93">
        <v>50</v>
      </c>
      <c r="F17" s="93">
        <v>50</v>
      </c>
      <c r="G17" s="93">
        <v>50</v>
      </c>
      <c r="H17" s="93">
        <v>50</v>
      </c>
      <c r="I17" s="93">
        <v>50</v>
      </c>
      <c r="J17" s="93">
        <v>50</v>
      </c>
      <c r="K17" s="93">
        <v>50</v>
      </c>
      <c r="L17" s="93">
        <v>50</v>
      </c>
      <c r="M17" s="93">
        <v>50</v>
      </c>
      <c r="N17" s="93">
        <f t="shared" si="9"/>
        <v>554.95000000000005</v>
      </c>
      <c r="O17" s="93">
        <v>50</v>
      </c>
      <c r="P17" s="93">
        <v>50</v>
      </c>
      <c r="Q17" s="93">
        <v>50</v>
      </c>
      <c r="R17" s="93">
        <v>50</v>
      </c>
      <c r="S17" s="93">
        <v>50</v>
      </c>
      <c r="T17" s="93">
        <v>50</v>
      </c>
      <c r="U17" s="93">
        <v>50</v>
      </c>
      <c r="V17" s="93">
        <v>50</v>
      </c>
      <c r="W17" s="93">
        <v>50</v>
      </c>
      <c r="X17" s="93">
        <v>50</v>
      </c>
      <c r="Y17" s="93">
        <v>50</v>
      </c>
      <c r="Z17" s="93">
        <v>50</v>
      </c>
      <c r="AA17" s="94">
        <f t="shared" si="10"/>
        <v>600</v>
      </c>
      <c r="AB17" s="93">
        <v>50</v>
      </c>
      <c r="AC17" s="93">
        <v>50</v>
      </c>
      <c r="AD17" s="93">
        <v>50</v>
      </c>
      <c r="AE17" s="93">
        <v>50</v>
      </c>
      <c r="AF17" s="93">
        <v>50</v>
      </c>
      <c r="AG17" s="93">
        <v>50</v>
      </c>
      <c r="AH17" s="93">
        <v>50</v>
      </c>
      <c r="AI17" s="93">
        <v>50</v>
      </c>
      <c r="AJ17" s="93">
        <v>50</v>
      </c>
      <c r="AK17" s="93">
        <v>50</v>
      </c>
      <c r="AL17" s="93">
        <v>50</v>
      </c>
      <c r="AM17" s="93">
        <v>50</v>
      </c>
      <c r="AN17" s="95">
        <f t="shared" si="11"/>
        <v>600</v>
      </c>
    </row>
    <row r="18" spans="1:40" x14ac:dyDescent="0.3">
      <c r="A18" s="96"/>
      <c r="B18" s="92" t="str">
        <v>Website (Domain)</v>
      </c>
      <c r="C18" s="92"/>
      <c r="D18" s="93">
        <v>0</v>
      </c>
      <c r="E18" s="93">
        <v>0</v>
      </c>
      <c r="F18" s="93">
        <v>0</v>
      </c>
      <c r="G18" s="93">
        <v>0</v>
      </c>
      <c r="H18" s="93">
        <v>0</v>
      </c>
      <c r="I18" s="93">
        <v>10.99</v>
      </c>
      <c r="J18" s="93">
        <v>10.99</v>
      </c>
      <c r="K18" s="93">
        <v>10.99</v>
      </c>
      <c r="L18" s="93">
        <v>10.99</v>
      </c>
      <c r="M18" s="93">
        <v>10.99</v>
      </c>
      <c r="N18" s="93">
        <f t="shared" si="9"/>
        <v>554.95000000000005</v>
      </c>
      <c r="O18" s="93">
        <v>10.99</v>
      </c>
      <c r="P18" s="93">
        <v>10.99</v>
      </c>
      <c r="Q18" s="93">
        <v>10.99</v>
      </c>
      <c r="R18" s="93">
        <v>10.99</v>
      </c>
      <c r="S18" s="93">
        <v>10.99</v>
      </c>
      <c r="T18" s="93">
        <v>10.99</v>
      </c>
      <c r="U18" s="93">
        <v>10.99</v>
      </c>
      <c r="V18" s="93">
        <v>10.99</v>
      </c>
      <c r="W18" s="93">
        <v>10.99</v>
      </c>
      <c r="X18" s="93">
        <v>10.99</v>
      </c>
      <c r="Y18" s="93">
        <v>10.99</v>
      </c>
      <c r="Z18" s="93">
        <v>10.99</v>
      </c>
      <c r="AA18" s="94">
        <f t="shared" si="10"/>
        <v>131.87999999999997</v>
      </c>
      <c r="AB18" s="93">
        <v>10.99</v>
      </c>
      <c r="AC18" s="93">
        <v>10.99</v>
      </c>
      <c r="AD18" s="93">
        <v>10.99</v>
      </c>
      <c r="AE18" s="93">
        <v>10.99</v>
      </c>
      <c r="AF18" s="93">
        <v>10.99</v>
      </c>
      <c r="AG18" s="93">
        <v>10.99</v>
      </c>
      <c r="AH18" s="93">
        <v>10.99</v>
      </c>
      <c r="AI18" s="93">
        <v>10.99</v>
      </c>
      <c r="AJ18" s="93">
        <v>10.99</v>
      </c>
      <c r="AK18" s="93">
        <v>10.99</v>
      </c>
      <c r="AL18" s="93">
        <v>10.99</v>
      </c>
      <c r="AM18" s="93">
        <v>10.99</v>
      </c>
      <c r="AN18" s="95">
        <f t="shared" si="11"/>
        <v>131.87999999999997</v>
      </c>
    </row>
    <row r="19" spans="1:40" x14ac:dyDescent="0.3">
      <c r="A19" s="96"/>
      <c r="B19" s="92" t="str">
        <v>Depreciation Expense (FFE)</v>
      </c>
      <c r="C19" s="92"/>
      <c r="D19" s="93">
        <v>50</v>
      </c>
      <c r="E19" s="93">
        <v>50</v>
      </c>
      <c r="F19" s="93">
        <v>50</v>
      </c>
      <c r="G19" s="93">
        <v>50</v>
      </c>
      <c r="H19" s="93">
        <v>50</v>
      </c>
      <c r="I19" s="93">
        <v>50</v>
      </c>
      <c r="J19" s="93">
        <v>50</v>
      </c>
      <c r="K19" s="93">
        <v>50</v>
      </c>
      <c r="L19" s="93">
        <v>50</v>
      </c>
      <c r="M19" s="93">
        <v>50</v>
      </c>
      <c r="N19" s="93">
        <f>SUM(D19:M19)</f>
        <v>500</v>
      </c>
      <c r="O19" s="93">
        <v>50</v>
      </c>
      <c r="P19" s="93">
        <v>50</v>
      </c>
      <c r="Q19" s="93">
        <v>50</v>
      </c>
      <c r="R19" s="93">
        <v>50</v>
      </c>
      <c r="S19" s="93">
        <v>50</v>
      </c>
      <c r="T19" s="93">
        <v>50</v>
      </c>
      <c r="U19" s="93">
        <v>50</v>
      </c>
      <c r="V19" s="93">
        <v>50</v>
      </c>
      <c r="W19" s="93">
        <v>50</v>
      </c>
      <c r="X19" s="93">
        <v>50</v>
      </c>
      <c r="Y19" s="93">
        <v>50</v>
      </c>
      <c r="Z19" s="93">
        <v>50</v>
      </c>
      <c r="AA19" s="94">
        <f t="shared" si="10"/>
        <v>600</v>
      </c>
      <c r="AB19" s="93">
        <v>50</v>
      </c>
      <c r="AC19" s="93">
        <v>50</v>
      </c>
      <c r="AD19" s="93">
        <v>50</v>
      </c>
      <c r="AE19" s="93">
        <v>50</v>
      </c>
      <c r="AF19" s="93">
        <v>50</v>
      </c>
      <c r="AG19" s="93">
        <v>50</v>
      </c>
      <c r="AH19" s="93">
        <v>50</v>
      </c>
      <c r="AI19" s="93">
        <v>50</v>
      </c>
      <c r="AJ19" s="93">
        <v>50</v>
      </c>
      <c r="AK19" s="93">
        <v>50</v>
      </c>
      <c r="AL19" s="93">
        <v>50</v>
      </c>
      <c r="AM19" s="93">
        <v>50</v>
      </c>
      <c r="AN19" s="95">
        <f t="shared" si="11"/>
        <v>600</v>
      </c>
    </row>
    <row r="20" spans="1:40" x14ac:dyDescent="0.3">
      <c r="A20" s="96"/>
      <c r="B20" s="92" t="str">
        <v>Misc Expense (Cleaning Supplies &amp; Other Expenses)</v>
      </c>
      <c r="C20" s="92"/>
      <c r="D20" s="93">
        <v>40</v>
      </c>
      <c r="E20" s="93">
        <v>40</v>
      </c>
      <c r="F20" s="93">
        <v>40</v>
      </c>
      <c r="G20" s="93">
        <v>40</v>
      </c>
      <c r="H20" s="93">
        <v>40</v>
      </c>
      <c r="I20" s="93">
        <v>40</v>
      </c>
      <c r="J20" s="93">
        <v>40</v>
      </c>
      <c r="K20" s="93">
        <v>40</v>
      </c>
      <c r="L20" s="93">
        <v>40</v>
      </c>
      <c r="M20" s="93">
        <v>40</v>
      </c>
      <c r="N20" s="93">
        <f>SUM(D20:M20)</f>
        <v>400</v>
      </c>
      <c r="O20" s="93">
        <v>40</v>
      </c>
      <c r="P20" s="93">
        <v>40</v>
      </c>
      <c r="Q20" s="93">
        <v>40</v>
      </c>
      <c r="R20" s="93">
        <v>40</v>
      </c>
      <c r="S20" s="93">
        <v>40</v>
      </c>
      <c r="T20" s="93">
        <v>40</v>
      </c>
      <c r="U20" s="93">
        <v>40</v>
      </c>
      <c r="V20" s="93">
        <v>40</v>
      </c>
      <c r="W20" s="93">
        <v>40</v>
      </c>
      <c r="X20" s="93">
        <v>40</v>
      </c>
      <c r="Y20" s="93">
        <v>40</v>
      </c>
      <c r="Z20" s="93">
        <v>40</v>
      </c>
      <c r="AA20" s="94">
        <f>SUM(O20:Z20)</f>
        <v>480</v>
      </c>
      <c r="AB20" s="93">
        <v>40</v>
      </c>
      <c r="AC20" s="93">
        <v>40</v>
      </c>
      <c r="AD20" s="93">
        <v>40</v>
      </c>
      <c r="AE20" s="93">
        <v>40</v>
      </c>
      <c r="AF20" s="93">
        <v>40</v>
      </c>
      <c r="AG20" s="93">
        <v>40</v>
      </c>
      <c r="AH20" s="93">
        <v>40</v>
      </c>
      <c r="AI20" s="93">
        <v>40</v>
      </c>
      <c r="AJ20" s="93">
        <v>40</v>
      </c>
      <c r="AK20" s="93">
        <v>40</v>
      </c>
      <c r="AL20" s="93">
        <v>40</v>
      </c>
      <c r="AM20" s="93">
        <v>40</v>
      </c>
      <c r="AN20" s="95">
        <f t="shared" si="11"/>
        <v>480</v>
      </c>
    </row>
    <row r="21" spans="1:40" s="81" customFormat="1" x14ac:dyDescent="0.3">
      <c r="A21" s="99" t="s">
        <v>61</v>
      </c>
      <c r="B21" s="100"/>
      <c r="C21" s="100"/>
      <c r="D21" s="101">
        <f>SUM(D15:D20)</f>
        <v>365</v>
      </c>
      <c r="E21" s="101">
        <f t="shared" ref="E21:M21" si="12">SUM(E15:E20)</f>
        <v>365</v>
      </c>
      <c r="F21" s="101">
        <f t="shared" si="12"/>
        <v>365</v>
      </c>
      <c r="G21" s="101">
        <f t="shared" si="12"/>
        <v>365</v>
      </c>
      <c r="H21" s="101">
        <f t="shared" si="12"/>
        <v>365</v>
      </c>
      <c r="I21" s="101">
        <f t="shared" si="12"/>
        <v>375.99</v>
      </c>
      <c r="J21" s="101">
        <f t="shared" si="12"/>
        <v>375.99</v>
      </c>
      <c r="K21" s="101">
        <f t="shared" si="12"/>
        <v>375.99</v>
      </c>
      <c r="L21" s="101">
        <f t="shared" si="12"/>
        <v>375.99</v>
      </c>
      <c r="M21" s="101">
        <f t="shared" si="12"/>
        <v>375.99</v>
      </c>
      <c r="N21" s="101">
        <f>SUM(D21:M21)</f>
        <v>3704.9499999999989</v>
      </c>
      <c r="O21" s="102">
        <f>SUM(O15:O20)</f>
        <v>375.99</v>
      </c>
      <c r="P21" s="102">
        <f t="shared" ref="P21:Z21" si="13">SUM(P15:P20)</f>
        <v>375.99</v>
      </c>
      <c r="Q21" s="102">
        <f t="shared" si="13"/>
        <v>375.99</v>
      </c>
      <c r="R21" s="102">
        <f t="shared" si="13"/>
        <v>375.99</v>
      </c>
      <c r="S21" s="102">
        <f t="shared" si="13"/>
        <v>375.99</v>
      </c>
      <c r="T21" s="102">
        <f t="shared" si="13"/>
        <v>375.99</v>
      </c>
      <c r="U21" s="102">
        <f t="shared" si="13"/>
        <v>375.99</v>
      </c>
      <c r="V21" s="102">
        <f t="shared" si="13"/>
        <v>375.99</v>
      </c>
      <c r="W21" s="102">
        <f t="shared" si="13"/>
        <v>375.99</v>
      </c>
      <c r="X21" s="102">
        <f t="shared" si="13"/>
        <v>375.99</v>
      </c>
      <c r="Y21" s="102">
        <f t="shared" si="13"/>
        <v>375.99</v>
      </c>
      <c r="Z21" s="102">
        <f t="shared" si="13"/>
        <v>375.99</v>
      </c>
      <c r="AA21" s="102">
        <f>SUM(O21:Z21)</f>
        <v>4511.8799999999992</v>
      </c>
      <c r="AB21" s="101">
        <f>SUM(AB15:AB20)</f>
        <v>375.99</v>
      </c>
      <c r="AC21" s="101">
        <f t="shared" ref="AC21:AM21" si="14">SUM(AC15:AC20)</f>
        <v>375.99</v>
      </c>
      <c r="AD21" s="101">
        <f t="shared" si="14"/>
        <v>375.99</v>
      </c>
      <c r="AE21" s="101">
        <f t="shared" si="14"/>
        <v>375.99</v>
      </c>
      <c r="AF21" s="101">
        <f t="shared" si="14"/>
        <v>375.99</v>
      </c>
      <c r="AG21" s="101">
        <f t="shared" si="14"/>
        <v>375.99</v>
      </c>
      <c r="AH21" s="101">
        <f t="shared" si="14"/>
        <v>375.99</v>
      </c>
      <c r="AI21" s="101">
        <f t="shared" si="14"/>
        <v>375.99</v>
      </c>
      <c r="AJ21" s="101">
        <f t="shared" si="14"/>
        <v>375.99</v>
      </c>
      <c r="AK21" s="101">
        <f t="shared" si="14"/>
        <v>375.99</v>
      </c>
      <c r="AL21" s="101">
        <f t="shared" si="14"/>
        <v>375.99</v>
      </c>
      <c r="AM21" s="101">
        <f t="shared" si="14"/>
        <v>375.99</v>
      </c>
      <c r="AN21" s="103">
        <f t="shared" si="11"/>
        <v>4511.8799999999992</v>
      </c>
    </row>
    <row r="22" spans="1:40" x14ac:dyDescent="0.3">
      <c r="A22" s="96"/>
      <c r="B22" s="92"/>
      <c r="C22" s="92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4">
        <f t="shared" si="10"/>
        <v>0</v>
      </c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5"/>
    </row>
    <row r="23" spans="1:40" x14ac:dyDescent="0.3">
      <c r="A23" s="91" t="s">
        <v>59</v>
      </c>
      <c r="B23" s="92"/>
      <c r="C23" s="92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4">
        <f t="shared" si="10"/>
        <v>0</v>
      </c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5"/>
    </row>
    <row r="24" spans="1:40" x14ac:dyDescent="0.3">
      <c r="A24" s="96"/>
      <c r="B24" s="92" t="str" cm="1">
        <f t="array" ref="B24:B29">'Start Up Costs  '!A4:A9</f>
        <v>Play Equipment (FFE)</v>
      </c>
      <c r="C24" s="92"/>
      <c r="D24" s="93" cm="1">
        <f t="array" ref="D24:D29">'Start Up Costs  '!B4:B9</f>
        <v>1500</v>
      </c>
      <c r="E24" s="93"/>
      <c r="F24" s="93"/>
      <c r="G24" s="93"/>
      <c r="H24" s="93"/>
      <c r="I24" s="93"/>
      <c r="J24" s="93"/>
      <c r="K24" s="93"/>
      <c r="L24" s="93"/>
      <c r="M24" s="93"/>
      <c r="N24" s="93">
        <f>SUM(D24:M24)</f>
        <v>1500</v>
      </c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4">
        <f t="shared" si="10"/>
        <v>0</v>
      </c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5">
        <f t="shared" ref="AN24:AN29" si="15">SUM(AB24:AM24)</f>
        <v>0</v>
      </c>
    </row>
    <row r="25" spans="1:40" x14ac:dyDescent="0.3">
      <c r="A25" s="96"/>
      <c r="B25" s="92" t="str">
        <v>Tables and Chairs (FFE)</v>
      </c>
      <c r="C25" s="92"/>
      <c r="D25" s="93">
        <v>300</v>
      </c>
      <c r="E25" s="93"/>
      <c r="F25" s="93"/>
      <c r="G25" s="93"/>
      <c r="H25" s="93"/>
      <c r="I25" s="93"/>
      <c r="J25" s="93"/>
      <c r="K25" s="93"/>
      <c r="L25" s="93"/>
      <c r="M25" s="93"/>
      <c r="N25" s="93">
        <f t="shared" ref="N25:N30" si="16">SUM(D25:M25)</f>
        <v>300</v>
      </c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4">
        <f t="shared" si="10"/>
        <v>0</v>
      </c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5">
        <f t="shared" si="15"/>
        <v>0</v>
      </c>
    </row>
    <row r="26" spans="1:40" x14ac:dyDescent="0.3">
      <c r="A26" s="96"/>
      <c r="B26" s="92" t="str">
        <v>Educational Materials</v>
      </c>
      <c r="C26" s="92"/>
      <c r="D26" s="93">
        <v>500</v>
      </c>
      <c r="E26" s="93"/>
      <c r="F26" s="93"/>
      <c r="G26" s="93"/>
      <c r="H26" s="93"/>
      <c r="I26" s="93"/>
      <c r="J26" s="93"/>
      <c r="K26" s="93"/>
      <c r="L26" s="93"/>
      <c r="M26" s="93"/>
      <c r="N26" s="93">
        <f t="shared" si="16"/>
        <v>500</v>
      </c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4">
        <f t="shared" si="10"/>
        <v>0</v>
      </c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5">
        <f t="shared" si="15"/>
        <v>0</v>
      </c>
    </row>
    <row r="27" spans="1:40" x14ac:dyDescent="0.3">
      <c r="A27" s="96"/>
      <c r="B27" s="92" t="str">
        <v>Toys</v>
      </c>
      <c r="C27" s="92"/>
      <c r="D27" s="93">
        <v>300</v>
      </c>
      <c r="E27" s="93"/>
      <c r="F27" s="93"/>
      <c r="G27" s="93"/>
      <c r="H27" s="93"/>
      <c r="I27" s="93"/>
      <c r="J27" s="93"/>
      <c r="K27" s="93"/>
      <c r="L27" s="93"/>
      <c r="M27" s="93"/>
      <c r="N27" s="93">
        <f t="shared" si="16"/>
        <v>300</v>
      </c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4">
        <f t="shared" si="10"/>
        <v>0</v>
      </c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5">
        <f t="shared" si="15"/>
        <v>0</v>
      </c>
    </row>
    <row r="28" spans="1:40" x14ac:dyDescent="0.3">
      <c r="A28" s="96"/>
      <c r="B28" s="92" t="str">
        <v>Marketing (Facebook Marketing)</v>
      </c>
      <c r="C28" s="92"/>
      <c r="D28" s="93">
        <v>100</v>
      </c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4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5"/>
    </row>
    <row r="29" spans="1:40" x14ac:dyDescent="0.3">
      <c r="A29" s="96"/>
      <c r="B29" s="92" t="str">
        <v>Website (Domain)</v>
      </c>
      <c r="C29" s="92"/>
      <c r="D29" s="93">
        <v>0</v>
      </c>
      <c r="E29" s="93"/>
      <c r="F29" s="93"/>
      <c r="G29" s="93"/>
      <c r="H29" s="93"/>
      <c r="I29" s="93"/>
      <c r="J29" s="93"/>
      <c r="K29" s="93"/>
      <c r="L29" s="93"/>
      <c r="M29" s="93"/>
      <c r="N29" s="93">
        <f t="shared" si="16"/>
        <v>0</v>
      </c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4">
        <f t="shared" si="10"/>
        <v>0</v>
      </c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5">
        <f t="shared" si="15"/>
        <v>0</v>
      </c>
    </row>
    <row r="30" spans="1:40" s="81" customFormat="1" x14ac:dyDescent="0.3">
      <c r="A30" s="104"/>
      <c r="B30" s="100" t="s">
        <v>62</v>
      </c>
      <c r="C30" s="100"/>
      <c r="D30" s="101">
        <f>SUM(_xlfn.ANCHORARRAY(D24))</f>
        <v>2700</v>
      </c>
      <c r="E30" s="101">
        <f>SUM(E24:E29)</f>
        <v>0</v>
      </c>
      <c r="F30" s="101">
        <f t="shared" ref="F30:M30" si="17">SUM(F24:F29)</f>
        <v>0</v>
      </c>
      <c r="G30" s="101">
        <f t="shared" si="17"/>
        <v>0</v>
      </c>
      <c r="H30" s="101">
        <f t="shared" si="17"/>
        <v>0</v>
      </c>
      <c r="I30" s="101">
        <f t="shared" si="17"/>
        <v>0</v>
      </c>
      <c r="J30" s="101">
        <f t="shared" si="17"/>
        <v>0</v>
      </c>
      <c r="K30" s="101">
        <f t="shared" si="17"/>
        <v>0</v>
      </c>
      <c r="L30" s="101">
        <f t="shared" si="17"/>
        <v>0</v>
      </c>
      <c r="M30" s="101">
        <f t="shared" si="17"/>
        <v>0</v>
      </c>
      <c r="N30" s="101">
        <f t="shared" si="16"/>
        <v>2700</v>
      </c>
      <c r="O30" s="101">
        <f>SUM(O24:O29)</f>
        <v>0</v>
      </c>
      <c r="P30" s="101">
        <f t="shared" ref="P30:Z30" si="18">SUM(P24:P29)</f>
        <v>0</v>
      </c>
      <c r="Q30" s="101">
        <f t="shared" si="18"/>
        <v>0</v>
      </c>
      <c r="R30" s="101">
        <f t="shared" si="18"/>
        <v>0</v>
      </c>
      <c r="S30" s="101">
        <f t="shared" si="18"/>
        <v>0</v>
      </c>
      <c r="T30" s="101">
        <f t="shared" si="18"/>
        <v>0</v>
      </c>
      <c r="U30" s="101">
        <f t="shared" si="18"/>
        <v>0</v>
      </c>
      <c r="V30" s="101">
        <f t="shared" si="18"/>
        <v>0</v>
      </c>
      <c r="W30" s="101">
        <f t="shared" si="18"/>
        <v>0</v>
      </c>
      <c r="X30" s="101">
        <f t="shared" si="18"/>
        <v>0</v>
      </c>
      <c r="Y30" s="101">
        <f t="shared" si="18"/>
        <v>0</v>
      </c>
      <c r="Z30" s="101">
        <f t="shared" si="18"/>
        <v>0</v>
      </c>
      <c r="AA30" s="102">
        <f>SUM(O30:Z30)</f>
        <v>0</v>
      </c>
      <c r="AB30" s="101">
        <f>SUM(AB24:AB29)</f>
        <v>0</v>
      </c>
      <c r="AC30" s="101">
        <f t="shared" ref="AC30:AM30" si="19">SUM(AC24:AC29)</f>
        <v>0</v>
      </c>
      <c r="AD30" s="101">
        <f t="shared" si="19"/>
        <v>0</v>
      </c>
      <c r="AE30" s="101">
        <f t="shared" si="19"/>
        <v>0</v>
      </c>
      <c r="AF30" s="101">
        <f t="shared" si="19"/>
        <v>0</v>
      </c>
      <c r="AG30" s="101">
        <f t="shared" si="19"/>
        <v>0</v>
      </c>
      <c r="AH30" s="101">
        <f t="shared" si="19"/>
        <v>0</v>
      </c>
      <c r="AI30" s="101">
        <f t="shared" si="19"/>
        <v>0</v>
      </c>
      <c r="AJ30" s="101">
        <f t="shared" si="19"/>
        <v>0</v>
      </c>
      <c r="AK30" s="101">
        <f t="shared" si="19"/>
        <v>0</v>
      </c>
      <c r="AL30" s="101">
        <f t="shared" si="19"/>
        <v>0</v>
      </c>
      <c r="AM30" s="101">
        <f t="shared" si="19"/>
        <v>0</v>
      </c>
      <c r="AN30" s="103">
        <f>SUM(AB30:AM30)</f>
        <v>0</v>
      </c>
    </row>
    <row r="31" spans="1:40" x14ac:dyDescent="0.3">
      <c r="A31" s="96"/>
      <c r="B31" s="92"/>
      <c r="C31" s="92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4">
        <f t="shared" si="10"/>
        <v>0</v>
      </c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5"/>
    </row>
    <row r="32" spans="1:40" x14ac:dyDescent="0.3">
      <c r="A32" s="91" t="s">
        <v>63</v>
      </c>
      <c r="B32" s="92"/>
      <c r="C32" s="92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4">
        <f t="shared" si="10"/>
        <v>0</v>
      </c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5"/>
    </row>
    <row r="33" spans="1:40" x14ac:dyDescent="0.3">
      <c r="A33" s="96"/>
      <c r="B33" s="92" t="s">
        <v>46</v>
      </c>
      <c r="C33" s="92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>
        <f>SUM(D33:M33)</f>
        <v>0</v>
      </c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4">
        <f t="shared" si="10"/>
        <v>0</v>
      </c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5">
        <f>SUM(AB33:AM33)</f>
        <v>0</v>
      </c>
    </row>
    <row r="34" spans="1:40" x14ac:dyDescent="0.3">
      <c r="A34" s="96"/>
      <c r="B34" s="92" t="s">
        <v>47</v>
      </c>
      <c r="C34" s="92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>
        <f t="shared" ref="N34:N35" si="20">SUM(D34:M34)</f>
        <v>0</v>
      </c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4">
        <f t="shared" si="10"/>
        <v>0</v>
      </c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5">
        <f t="shared" ref="AN34:AN36" si="21">SUM(AB34:AM34)</f>
        <v>0</v>
      </c>
    </row>
    <row r="35" spans="1:40" x14ac:dyDescent="0.3">
      <c r="A35" s="96"/>
      <c r="B35" s="92" t="s">
        <v>64</v>
      </c>
      <c r="C35" s="92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>
        <f t="shared" si="20"/>
        <v>0</v>
      </c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4">
        <f t="shared" si="10"/>
        <v>0</v>
      </c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5">
        <f t="shared" si="21"/>
        <v>0</v>
      </c>
    </row>
    <row r="36" spans="1:40" s="81" customFormat="1" x14ac:dyDescent="0.3">
      <c r="A36" s="99" t="s">
        <v>65</v>
      </c>
      <c r="B36" s="100"/>
      <c r="C36" s="100"/>
      <c r="D36" s="101">
        <f>SUM(D33:D35)</f>
        <v>0</v>
      </c>
      <c r="E36" s="101">
        <f t="shared" ref="E36:M36" si="22">SUM(E33:E35)</f>
        <v>0</v>
      </c>
      <c r="F36" s="101">
        <f t="shared" si="22"/>
        <v>0</v>
      </c>
      <c r="G36" s="101">
        <f t="shared" si="22"/>
        <v>0</v>
      </c>
      <c r="H36" s="101">
        <f t="shared" si="22"/>
        <v>0</v>
      </c>
      <c r="I36" s="101">
        <f t="shared" si="22"/>
        <v>0</v>
      </c>
      <c r="J36" s="101">
        <f t="shared" si="22"/>
        <v>0</v>
      </c>
      <c r="K36" s="101">
        <f t="shared" si="22"/>
        <v>0</v>
      </c>
      <c r="L36" s="101">
        <f t="shared" si="22"/>
        <v>0</v>
      </c>
      <c r="M36" s="101">
        <f t="shared" si="22"/>
        <v>0</v>
      </c>
      <c r="N36" s="101">
        <f>SUM(D36:M36)</f>
        <v>0</v>
      </c>
      <c r="O36" s="101">
        <f>SUM(O33:O35)</f>
        <v>0</v>
      </c>
      <c r="P36" s="101">
        <f t="shared" ref="P36:Z36" si="23">SUM(P33:P35)</f>
        <v>0</v>
      </c>
      <c r="Q36" s="101">
        <f t="shared" si="23"/>
        <v>0</v>
      </c>
      <c r="R36" s="101">
        <f t="shared" si="23"/>
        <v>0</v>
      </c>
      <c r="S36" s="101">
        <f t="shared" si="23"/>
        <v>0</v>
      </c>
      <c r="T36" s="101">
        <f t="shared" si="23"/>
        <v>0</v>
      </c>
      <c r="U36" s="101">
        <f t="shared" si="23"/>
        <v>0</v>
      </c>
      <c r="V36" s="101">
        <f t="shared" si="23"/>
        <v>0</v>
      </c>
      <c r="W36" s="101">
        <f t="shared" si="23"/>
        <v>0</v>
      </c>
      <c r="X36" s="101">
        <f t="shared" si="23"/>
        <v>0</v>
      </c>
      <c r="Y36" s="101">
        <f t="shared" si="23"/>
        <v>0</v>
      </c>
      <c r="Z36" s="101">
        <f t="shared" si="23"/>
        <v>0</v>
      </c>
      <c r="AA36" s="102">
        <f>SUM(O36:Z36)</f>
        <v>0</v>
      </c>
      <c r="AB36" s="101">
        <f>SUM(AB33:AB35)</f>
        <v>0</v>
      </c>
      <c r="AC36" s="101">
        <f t="shared" ref="AC36:AM36" si="24">SUM(AC33:AC35)</f>
        <v>0</v>
      </c>
      <c r="AD36" s="101">
        <f t="shared" si="24"/>
        <v>0</v>
      </c>
      <c r="AE36" s="101">
        <f t="shared" si="24"/>
        <v>0</v>
      </c>
      <c r="AF36" s="101">
        <f t="shared" si="24"/>
        <v>0</v>
      </c>
      <c r="AG36" s="101">
        <f t="shared" si="24"/>
        <v>0</v>
      </c>
      <c r="AH36" s="101">
        <f t="shared" si="24"/>
        <v>0</v>
      </c>
      <c r="AI36" s="101">
        <f t="shared" si="24"/>
        <v>0</v>
      </c>
      <c r="AJ36" s="101">
        <f t="shared" si="24"/>
        <v>0</v>
      </c>
      <c r="AK36" s="101">
        <f t="shared" si="24"/>
        <v>0</v>
      </c>
      <c r="AL36" s="101">
        <f t="shared" si="24"/>
        <v>0</v>
      </c>
      <c r="AM36" s="101">
        <f t="shared" si="24"/>
        <v>0</v>
      </c>
      <c r="AN36" s="103">
        <f t="shared" si="21"/>
        <v>0</v>
      </c>
    </row>
    <row r="37" spans="1:40" x14ac:dyDescent="0.3">
      <c r="A37" s="96"/>
      <c r="B37" s="92"/>
      <c r="C37" s="92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4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5"/>
    </row>
    <row r="38" spans="1:40" s="81" customFormat="1" x14ac:dyDescent="0.3">
      <c r="A38" s="111" t="s">
        <v>66</v>
      </c>
      <c r="B38" s="112"/>
      <c r="C38" s="112"/>
      <c r="D38" s="113">
        <f>D12-D21-D30+D36</f>
        <v>570</v>
      </c>
      <c r="E38" s="113">
        <f>E12-E21-E30+E36</f>
        <v>3245</v>
      </c>
      <c r="F38" s="113">
        <f>F12-F21-F30+F36</f>
        <v>3305</v>
      </c>
      <c r="G38" s="113">
        <f>G12-G21-G30+G36</f>
        <v>3255</v>
      </c>
      <c r="H38" s="113">
        <f>H12-H21-H30+H36</f>
        <v>3250</v>
      </c>
      <c r="I38" s="113">
        <f>I12-I21-I30+I36</f>
        <v>3234.01</v>
      </c>
      <c r="J38" s="113">
        <f>J12-J21-J30+J36</f>
        <v>3269.01</v>
      </c>
      <c r="K38" s="113">
        <f>K12-K21-K30+K36</f>
        <v>3254.01</v>
      </c>
      <c r="L38" s="113">
        <f>L12-L21-L30+L36</f>
        <v>3244.01</v>
      </c>
      <c r="M38" s="113">
        <f>M12-M21-M30+M36</f>
        <v>3314.01</v>
      </c>
      <c r="N38" s="113">
        <f>N12-N21-N30+N36</f>
        <v>29940.050000000003</v>
      </c>
      <c r="O38" s="113">
        <f>O12-O21-O30+O36</f>
        <v>3324.01</v>
      </c>
      <c r="P38" s="113">
        <f t="shared" ref="P38:AM38" si="25">P12-P21-P30+P36</f>
        <v>3244.01</v>
      </c>
      <c r="Q38" s="113">
        <f t="shared" si="25"/>
        <v>3229.01</v>
      </c>
      <c r="R38" s="113">
        <f t="shared" si="25"/>
        <v>3289.01</v>
      </c>
      <c r="S38" s="113">
        <f t="shared" si="25"/>
        <v>3234.01</v>
      </c>
      <c r="T38" s="113">
        <f t="shared" si="25"/>
        <v>3299.01</v>
      </c>
      <c r="U38" s="113">
        <f t="shared" si="25"/>
        <v>3259.01</v>
      </c>
      <c r="V38" s="113">
        <f t="shared" si="25"/>
        <v>3244.01</v>
      </c>
      <c r="W38" s="113">
        <f t="shared" si="25"/>
        <v>3224.01</v>
      </c>
      <c r="X38" s="113">
        <f t="shared" si="25"/>
        <v>3254.01</v>
      </c>
      <c r="Y38" s="113">
        <f t="shared" si="25"/>
        <v>3224.01</v>
      </c>
      <c r="Z38" s="113">
        <f t="shared" si="25"/>
        <v>3294.01</v>
      </c>
      <c r="AA38" s="114">
        <f>SUM(O38:Z38)</f>
        <v>39118.12000000001</v>
      </c>
      <c r="AB38" s="113">
        <f t="shared" si="25"/>
        <v>3324.01</v>
      </c>
      <c r="AC38" s="113">
        <f t="shared" si="25"/>
        <v>3319.01</v>
      </c>
      <c r="AD38" s="113">
        <f t="shared" si="25"/>
        <v>3354.01</v>
      </c>
      <c r="AE38" s="113">
        <f t="shared" si="25"/>
        <v>3274.01</v>
      </c>
      <c r="AF38" s="113">
        <f t="shared" si="25"/>
        <v>3314.01</v>
      </c>
      <c r="AG38" s="113">
        <f t="shared" si="25"/>
        <v>3249.01</v>
      </c>
      <c r="AH38" s="113">
        <f t="shared" si="25"/>
        <v>3234.01</v>
      </c>
      <c r="AI38" s="113">
        <f t="shared" si="25"/>
        <v>3264.01</v>
      </c>
      <c r="AJ38" s="113">
        <f t="shared" si="25"/>
        <v>3244.01</v>
      </c>
      <c r="AK38" s="113">
        <f t="shared" si="25"/>
        <v>3344.01</v>
      </c>
      <c r="AL38" s="113">
        <f t="shared" si="25"/>
        <v>3249.01</v>
      </c>
      <c r="AM38" s="113">
        <f t="shared" si="25"/>
        <v>3309.01</v>
      </c>
      <c r="AN38" s="115">
        <f>SUM(AB38:AM38)</f>
        <v>39478.120000000017</v>
      </c>
    </row>
    <row r="39" spans="1:40" x14ac:dyDescent="0.3">
      <c r="A39" s="96"/>
      <c r="B39" s="92"/>
      <c r="C39" s="92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4">
        <f t="shared" si="10"/>
        <v>0</v>
      </c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5"/>
    </row>
    <row r="40" spans="1:40" s="87" customFormat="1" ht="16.2" thickBot="1" x14ac:dyDescent="0.35">
      <c r="A40" s="105" t="s">
        <v>67</v>
      </c>
      <c r="B40" s="106"/>
      <c r="C40" s="106"/>
      <c r="D40" s="107">
        <f>D4-D38</f>
        <v>4430</v>
      </c>
      <c r="E40" s="108">
        <f>E4+E38</f>
        <v>7675</v>
      </c>
      <c r="F40" s="108">
        <f>F4+F38</f>
        <v>10980</v>
      </c>
      <c r="G40" s="108">
        <f>G4+G38</f>
        <v>14235</v>
      </c>
      <c r="H40" s="108">
        <f>H4+H38</f>
        <v>17485</v>
      </c>
      <c r="I40" s="108">
        <f>I4+I38</f>
        <v>20719.010000000002</v>
      </c>
      <c r="J40" s="108">
        <f>J4+J38</f>
        <v>23988.020000000004</v>
      </c>
      <c r="K40" s="108">
        <f>K4+K38</f>
        <v>27242.030000000006</v>
      </c>
      <c r="L40" s="108">
        <f>L4+L38</f>
        <v>30486.040000000008</v>
      </c>
      <c r="M40" s="108">
        <f>M4+M38</f>
        <v>33800.05000000001</v>
      </c>
      <c r="N40" s="109">
        <f>N4+N38</f>
        <v>34940.050000000003</v>
      </c>
      <c r="O40" s="109">
        <f>O4+O38</f>
        <v>38264.060000000005</v>
      </c>
      <c r="P40" s="109">
        <f>P4+P38</f>
        <v>41508.070000000007</v>
      </c>
      <c r="Q40" s="109">
        <f>Q4+Q38</f>
        <v>44737.080000000009</v>
      </c>
      <c r="R40" s="109">
        <f>R4+R38</f>
        <v>48026.090000000011</v>
      </c>
      <c r="S40" s="109">
        <f>S4+S38</f>
        <v>51260.100000000013</v>
      </c>
      <c r="T40" s="109">
        <f>T4+T38</f>
        <v>54559.110000000015</v>
      </c>
      <c r="U40" s="109">
        <f>U4+U38</f>
        <v>57818.120000000017</v>
      </c>
      <c r="V40" s="109">
        <f>V4+V38</f>
        <v>61062.130000000019</v>
      </c>
      <c r="W40" s="109">
        <f>W4+W38</f>
        <v>64286.140000000021</v>
      </c>
      <c r="X40" s="109">
        <f>X4+X38</f>
        <v>67540.150000000023</v>
      </c>
      <c r="Y40" s="109">
        <f>Y4+Y38</f>
        <v>70764.160000000018</v>
      </c>
      <c r="Z40" s="109">
        <f>Z4+Z38</f>
        <v>74058.170000000013</v>
      </c>
      <c r="AA40" s="109">
        <f>AA4+AA38</f>
        <v>74058.170000000013</v>
      </c>
      <c r="AB40" s="109">
        <f>AB4+AB38</f>
        <v>41588.070000000007</v>
      </c>
      <c r="AC40" s="109">
        <f>AC4+AC38</f>
        <v>44827.080000000009</v>
      </c>
      <c r="AD40" s="109">
        <f>AD4+AD38</f>
        <v>48091.090000000011</v>
      </c>
      <c r="AE40" s="109">
        <f>AE4+AE38</f>
        <v>51300.100000000013</v>
      </c>
      <c r="AF40" s="109">
        <f>AF4+AF38</f>
        <v>54574.110000000015</v>
      </c>
      <c r="AG40" s="109">
        <f>AG4+AG38</f>
        <v>57808.120000000017</v>
      </c>
      <c r="AH40" s="109">
        <f>AH4+AH38</f>
        <v>61052.130000000019</v>
      </c>
      <c r="AI40" s="109">
        <f>AI4+AI38</f>
        <v>64326.140000000021</v>
      </c>
      <c r="AJ40" s="109">
        <f>AJ4+AJ38</f>
        <v>67530.150000000023</v>
      </c>
      <c r="AK40" s="109">
        <f>AK4+AK38</f>
        <v>70884.160000000018</v>
      </c>
      <c r="AL40" s="109">
        <f>AL4+AL38</f>
        <v>74013.170000000013</v>
      </c>
      <c r="AM40" s="109">
        <f>AM4+AM38</f>
        <v>77367.180000000008</v>
      </c>
      <c r="AN40" s="110">
        <f>AN4+AN38</f>
        <v>113536.29000000004</v>
      </c>
    </row>
    <row r="41" spans="1:40" x14ac:dyDescent="0.3">
      <c r="AA41" s="83">
        <f t="shared" si="10"/>
        <v>0</v>
      </c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</row>
    <row r="42" spans="1:40" x14ac:dyDescent="0.3">
      <c r="B42" s="88" t="s">
        <v>68</v>
      </c>
      <c r="C42" s="89">
        <v>5000</v>
      </c>
      <c r="AA42" s="83">
        <f t="shared" si="10"/>
        <v>0</v>
      </c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</row>
    <row r="43" spans="1:40" x14ac:dyDescent="0.3">
      <c r="AA43" s="83">
        <f t="shared" si="10"/>
        <v>0</v>
      </c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</row>
    <row r="44" spans="1:40" s="81" customFormat="1" hidden="1" x14ac:dyDescent="0.3">
      <c r="A44" s="84" t="s">
        <v>48</v>
      </c>
      <c r="B44" s="84"/>
      <c r="C44" s="84"/>
      <c r="D44" s="85">
        <f>D12-D21-D30</f>
        <v>570</v>
      </c>
      <c r="E44" s="85">
        <f t="shared" ref="E44:M44" si="26">E12-E21-E30</f>
        <v>3245</v>
      </c>
      <c r="F44" s="85">
        <f t="shared" si="26"/>
        <v>3305</v>
      </c>
      <c r="G44" s="85">
        <f t="shared" si="26"/>
        <v>3255</v>
      </c>
      <c r="H44" s="85">
        <f t="shared" si="26"/>
        <v>3250</v>
      </c>
      <c r="I44" s="85">
        <f t="shared" si="26"/>
        <v>3234.01</v>
      </c>
      <c r="J44" s="85">
        <f t="shared" si="26"/>
        <v>3269.01</v>
      </c>
      <c r="K44" s="85">
        <f t="shared" si="26"/>
        <v>3254.01</v>
      </c>
      <c r="L44" s="85">
        <f t="shared" si="26"/>
        <v>3244.01</v>
      </c>
      <c r="M44" s="85">
        <f>M12-M21-M30</f>
        <v>3314.01</v>
      </c>
      <c r="N44" s="85">
        <f>N12-N21-N30</f>
        <v>29940.050000000003</v>
      </c>
      <c r="O44" s="85">
        <f>O12-O21-O30</f>
        <v>3324.01</v>
      </c>
      <c r="P44" s="85">
        <f t="shared" ref="P44:AM44" si="27">P12-P21-P30</f>
        <v>3244.01</v>
      </c>
      <c r="Q44" s="85">
        <f t="shared" si="27"/>
        <v>3229.01</v>
      </c>
      <c r="R44" s="85">
        <f t="shared" si="27"/>
        <v>3289.01</v>
      </c>
      <c r="S44" s="85">
        <f t="shared" si="27"/>
        <v>3234.01</v>
      </c>
      <c r="T44" s="85">
        <f t="shared" si="27"/>
        <v>3299.01</v>
      </c>
      <c r="U44" s="85">
        <f t="shared" si="27"/>
        <v>3259.01</v>
      </c>
      <c r="V44" s="85">
        <f t="shared" si="27"/>
        <v>3244.01</v>
      </c>
      <c r="W44" s="85">
        <f t="shared" si="27"/>
        <v>3224.01</v>
      </c>
      <c r="X44" s="85">
        <f t="shared" si="27"/>
        <v>3254.01</v>
      </c>
      <c r="Y44" s="85">
        <f t="shared" si="27"/>
        <v>3224.01</v>
      </c>
      <c r="Z44" s="85">
        <f t="shared" si="27"/>
        <v>3294.01</v>
      </c>
      <c r="AA44" s="86">
        <f>SUM(O44:Z44)</f>
        <v>39118.12000000001</v>
      </c>
      <c r="AB44" s="85">
        <f t="shared" si="27"/>
        <v>3324.01</v>
      </c>
      <c r="AC44" s="85">
        <f t="shared" si="27"/>
        <v>3319.01</v>
      </c>
      <c r="AD44" s="85">
        <f t="shared" si="27"/>
        <v>3354.01</v>
      </c>
      <c r="AE44" s="85">
        <f t="shared" si="27"/>
        <v>3274.01</v>
      </c>
      <c r="AF44" s="85">
        <f t="shared" si="27"/>
        <v>3314.01</v>
      </c>
      <c r="AG44" s="85">
        <f t="shared" si="27"/>
        <v>3249.01</v>
      </c>
      <c r="AH44" s="85">
        <f t="shared" si="27"/>
        <v>3234.01</v>
      </c>
      <c r="AI44" s="85">
        <f t="shared" si="27"/>
        <v>3264.01</v>
      </c>
      <c r="AJ44" s="85">
        <f t="shared" si="27"/>
        <v>3244.01</v>
      </c>
      <c r="AK44" s="85">
        <f t="shared" si="27"/>
        <v>3344.01</v>
      </c>
      <c r="AL44" s="85">
        <f t="shared" si="27"/>
        <v>3249.01</v>
      </c>
      <c r="AM44" s="85">
        <f t="shared" si="27"/>
        <v>3309.01</v>
      </c>
      <c r="AN44" s="85">
        <f>SUM(AB44:AM44)</f>
        <v>39478.120000000017</v>
      </c>
    </row>
  </sheetData>
  <mergeCells count="10">
    <mergeCell ref="A44:C44"/>
    <mergeCell ref="B30:C30"/>
    <mergeCell ref="A1:AN1"/>
    <mergeCell ref="A2:AN2"/>
    <mergeCell ref="A3:C3"/>
    <mergeCell ref="A12:C12"/>
    <mergeCell ref="A21:C21"/>
    <mergeCell ref="A36:C36"/>
    <mergeCell ref="A38:C38"/>
    <mergeCell ref="A40:C4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60B98-3FB4-4E76-B227-1E61808D6FAE}">
  <dimension ref="A1:D24"/>
  <sheetViews>
    <sheetView tabSelected="1" workbookViewId="0">
      <selection activeCell="F9" sqref="F9"/>
    </sheetView>
  </sheetViews>
  <sheetFormatPr defaultRowHeight="14.4" x14ac:dyDescent="0.3"/>
  <cols>
    <col min="1" max="1" width="31.33203125" bestFit="1" customWidth="1"/>
    <col min="2" max="3" width="13.33203125" style="55" bestFit="1" customWidth="1"/>
    <col min="4" max="4" width="14.6640625" style="55" bestFit="1" customWidth="1"/>
  </cols>
  <sheetData>
    <row r="1" spans="1:4" ht="21" x14ac:dyDescent="0.4">
      <c r="A1" s="156" t="s">
        <v>101</v>
      </c>
      <c r="B1" s="156"/>
      <c r="C1" s="156"/>
      <c r="D1" s="156"/>
    </row>
    <row r="2" spans="1:4" ht="19.8" x14ac:dyDescent="0.4">
      <c r="A2" s="164" t="s">
        <v>102</v>
      </c>
      <c r="B2" s="164"/>
      <c r="C2" s="164"/>
      <c r="D2" s="164"/>
    </row>
    <row r="3" spans="1:4" s="56" customFormat="1" ht="18" x14ac:dyDescent="0.35">
      <c r="A3" s="163" t="s">
        <v>84</v>
      </c>
      <c r="B3" s="148" t="s">
        <v>70</v>
      </c>
      <c r="C3" s="148" t="s">
        <v>85</v>
      </c>
      <c r="D3" s="149" t="s">
        <v>71</v>
      </c>
    </row>
    <row r="4" spans="1:4" s="56" customFormat="1" ht="18" x14ac:dyDescent="0.35">
      <c r="A4" s="146" t="s">
        <v>86</v>
      </c>
      <c r="B4" s="150"/>
      <c r="C4" s="150"/>
      <c r="D4" s="151"/>
    </row>
    <row r="5" spans="1:4" s="56" customFormat="1" ht="18" x14ac:dyDescent="0.35">
      <c r="A5" s="146" t="s">
        <v>87</v>
      </c>
      <c r="B5" s="150">
        <f>'Cash Flow Summary'!N40</f>
        <v>34940.050000000003</v>
      </c>
      <c r="C5" s="150">
        <f>'Cash Flow Summary'!AA40</f>
        <v>74058.170000000013</v>
      </c>
      <c r="D5" s="151">
        <f>'Cash Flow Summary'!AN40</f>
        <v>113536.29000000004</v>
      </c>
    </row>
    <row r="6" spans="1:4" s="56" customFormat="1" ht="18" x14ac:dyDescent="0.35">
      <c r="A6" s="147" t="s">
        <v>88</v>
      </c>
      <c r="B6" s="152">
        <f>B5</f>
        <v>34940.050000000003</v>
      </c>
      <c r="C6" s="152">
        <f t="shared" ref="C6:D6" si="0">C5</f>
        <v>74058.170000000013</v>
      </c>
      <c r="D6" s="153">
        <f t="shared" si="0"/>
        <v>113536.29000000004</v>
      </c>
    </row>
    <row r="7" spans="1:4" s="56" customFormat="1" ht="18" x14ac:dyDescent="0.35">
      <c r="A7" s="146"/>
      <c r="B7" s="150"/>
      <c r="C7" s="150"/>
      <c r="D7" s="151"/>
    </row>
    <row r="8" spans="1:4" s="56" customFormat="1" ht="18" x14ac:dyDescent="0.35">
      <c r="A8" s="146" t="s">
        <v>89</v>
      </c>
      <c r="B8" s="150"/>
      <c r="C8" s="150"/>
      <c r="D8" s="151"/>
    </row>
    <row r="9" spans="1:4" s="56" customFormat="1" ht="18" x14ac:dyDescent="0.35">
      <c r="A9" s="146" t="s">
        <v>99</v>
      </c>
      <c r="B9" s="150">
        <v>1800</v>
      </c>
      <c r="C9" s="150">
        <f>B11</f>
        <v>1300</v>
      </c>
      <c r="D9" s="151">
        <f>C11</f>
        <v>700</v>
      </c>
    </row>
    <row r="10" spans="1:4" s="56" customFormat="1" ht="18" x14ac:dyDescent="0.35">
      <c r="A10" s="146" t="s">
        <v>105</v>
      </c>
      <c r="B10" s="150">
        <f>-'Income Statement Year 1  '!N17</f>
        <v>-500</v>
      </c>
      <c r="C10" s="150">
        <f>-'Income Statement Year 2'!N17</f>
        <v>-600</v>
      </c>
      <c r="D10" s="151">
        <f>-'Income Statement Year 3'!N17</f>
        <v>-600</v>
      </c>
    </row>
    <row r="11" spans="1:4" s="56" customFormat="1" ht="18" x14ac:dyDescent="0.35">
      <c r="A11" s="147" t="s">
        <v>90</v>
      </c>
      <c r="B11" s="152">
        <f>SUM(B9:B10)</f>
        <v>1300</v>
      </c>
      <c r="C11" s="152">
        <f>SUM(C9:C10)</f>
        <v>700</v>
      </c>
      <c r="D11" s="153">
        <f>SUM(D9:D10)</f>
        <v>100</v>
      </c>
    </row>
    <row r="12" spans="1:4" s="56" customFormat="1" ht="18" x14ac:dyDescent="0.35">
      <c r="A12" s="146"/>
      <c r="B12" s="150"/>
      <c r="C12" s="150"/>
      <c r="D12" s="151"/>
    </row>
    <row r="13" spans="1:4" s="56" customFormat="1" ht="18" x14ac:dyDescent="0.35">
      <c r="A13" s="157" t="s">
        <v>91</v>
      </c>
      <c r="B13" s="158">
        <f>B5+B11</f>
        <v>36240.050000000003</v>
      </c>
      <c r="C13" s="158">
        <f>C5+C11</f>
        <v>74758.170000000013</v>
      </c>
      <c r="D13" s="159">
        <f>D5+D11</f>
        <v>113636.29000000004</v>
      </c>
    </row>
    <row r="14" spans="1:4" s="56" customFormat="1" ht="18" x14ac:dyDescent="0.35">
      <c r="A14" s="146"/>
      <c r="B14" s="150"/>
      <c r="C14" s="150"/>
      <c r="D14" s="151"/>
    </row>
    <row r="15" spans="1:4" s="56" customFormat="1" ht="18" x14ac:dyDescent="0.35">
      <c r="A15" s="145" t="s">
        <v>92</v>
      </c>
      <c r="B15" s="150"/>
      <c r="C15" s="150"/>
      <c r="D15" s="151"/>
    </row>
    <row r="16" spans="1:4" s="56" customFormat="1" ht="18" x14ac:dyDescent="0.35">
      <c r="A16" s="146" t="s">
        <v>93</v>
      </c>
      <c r="B16" s="150"/>
      <c r="C16" s="150"/>
      <c r="D16" s="151"/>
    </row>
    <row r="17" spans="1:4" s="56" customFormat="1" ht="18" x14ac:dyDescent="0.35">
      <c r="A17" s="146" t="s">
        <v>94</v>
      </c>
      <c r="B17" s="150"/>
      <c r="C17" s="150"/>
      <c r="D17" s="151"/>
    </row>
    <row r="18" spans="1:4" s="56" customFormat="1" ht="18" x14ac:dyDescent="0.35">
      <c r="A18" s="145" t="s">
        <v>95</v>
      </c>
      <c r="B18" s="154">
        <f>SUM(B16:B17)</f>
        <v>0</v>
      </c>
      <c r="C18" s="154">
        <f>SUM(C16:C17)</f>
        <v>0</v>
      </c>
      <c r="D18" s="155">
        <f>SUM(D16:D17)</f>
        <v>0</v>
      </c>
    </row>
    <row r="19" spans="1:4" s="56" customFormat="1" ht="18" x14ac:dyDescent="0.35">
      <c r="A19" s="146"/>
      <c r="B19" s="150"/>
      <c r="C19" s="150"/>
      <c r="D19" s="151"/>
    </row>
    <row r="20" spans="1:4" s="56" customFormat="1" ht="18" x14ac:dyDescent="0.35">
      <c r="A20" s="145" t="s">
        <v>96</v>
      </c>
      <c r="B20" s="154"/>
      <c r="C20" s="154"/>
      <c r="D20" s="155"/>
    </row>
    <row r="21" spans="1:4" s="56" customFormat="1" ht="18" x14ac:dyDescent="0.35">
      <c r="A21" s="146" t="s">
        <v>100</v>
      </c>
      <c r="B21" s="150"/>
      <c r="C21" s="150"/>
      <c r="D21" s="151"/>
    </row>
    <row r="22" spans="1:4" s="56" customFormat="1" ht="18" x14ac:dyDescent="0.35">
      <c r="A22" s="145" t="s">
        <v>97</v>
      </c>
      <c r="B22" s="154">
        <f>B13</f>
        <v>36240.050000000003</v>
      </c>
      <c r="C22" s="154">
        <f>C13</f>
        <v>74758.170000000013</v>
      </c>
      <c r="D22" s="155">
        <f>D13</f>
        <v>113636.29000000004</v>
      </c>
    </row>
    <row r="23" spans="1:4" s="56" customFormat="1" ht="18" x14ac:dyDescent="0.35">
      <c r="A23" s="146"/>
      <c r="B23" s="150"/>
      <c r="C23" s="150"/>
      <c r="D23" s="151"/>
    </row>
    <row r="24" spans="1:4" s="56" customFormat="1" ht="19.8" x14ac:dyDescent="0.5">
      <c r="A24" s="160" t="s">
        <v>98</v>
      </c>
      <c r="B24" s="161">
        <f>B18+B22</f>
        <v>36240.050000000003</v>
      </c>
      <c r="C24" s="161">
        <f t="shared" ref="C24:D24" si="1">C18+C22</f>
        <v>74758.170000000013</v>
      </c>
      <c r="D24" s="162">
        <f t="shared" si="1"/>
        <v>113636.29000000004</v>
      </c>
    </row>
  </sheetData>
  <mergeCells count="2">
    <mergeCell ref="A1:D1"/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Start Up Costs  </vt:lpstr>
      <vt:lpstr>Income Statement Year 1  </vt:lpstr>
      <vt:lpstr>Income Statement Year 2</vt:lpstr>
      <vt:lpstr>Income Statement Year 3</vt:lpstr>
      <vt:lpstr>Cash Flow Year 1-3</vt:lpstr>
      <vt:lpstr>Cash Flow Summary</vt:lpstr>
      <vt:lpstr>Balance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Jamaima Carla Perolino</dc:creator>
  <cp:lastModifiedBy>Jamaima Carla Perolino</cp:lastModifiedBy>
  <dcterms:created xsi:type="dcterms:W3CDTF">2024-03-18T05:26:13Z</dcterms:created>
  <dcterms:modified xsi:type="dcterms:W3CDTF">2024-03-19T04:24:30Z</dcterms:modified>
</cp:coreProperties>
</file>